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7"/>
  <workbookPr defaultThemeVersion="124226"/>
  <mc:AlternateContent xmlns:mc="http://schemas.openxmlformats.org/markup-compatibility/2006">
    <mc:Choice Requires="x15">
      <x15ac:absPath xmlns:x15ac="http://schemas.microsoft.com/office/spreadsheetml/2010/11/ac" url="https://jica365-my.sharepoint.com/personal/onedrive-opesupportdept_jica_go_jp/Documents/330_国際協力調達部/2_部内全員/500_調達経理課/02_精算班/01_マニュアルフロー/01_共通/NOREN（ウェブサイト更新）/様式/"/>
    </mc:Choice>
  </mc:AlternateContent>
  <xr:revisionPtr revIDLastSave="80" documentId="13_ncr:1_{CAEB4C53-D07F-4969-90AF-F8197D7BF212}" xr6:coauthVersionLast="47" xr6:coauthVersionMax="47" xr10:uidLastSave="{673A7A65-AB95-435E-B222-2221D5C3EFEA}"/>
  <bookViews>
    <workbookView xWindow="-110" yWindow="-110" windowWidth="19420" windowHeight="10300" tabRatio="907" firstSheet="2" activeTab="4" xr2:uid="{00000000-000D-0000-FFFF-FFFF00000000}"/>
  </bookViews>
  <sheets>
    <sheet name="様式４（旅費宿泊費－１）" sheetId="10" state="hidden" r:id="rId1"/>
    <sheet name="様式３　契約金額精算報告書内訳書" sheetId="40" r:id="rId2"/>
    <sheet name="様式４（旅費）" sheetId="19" r:id="rId3"/>
    <sheet name="様式４（旅費） (特例 様式内の注4参照)" sheetId="20" r:id="rId4"/>
    <sheet name="NEW様式４（旅費）" sheetId="43" r:id="rId5"/>
    <sheet name="NEW様式４（旅費） (特例 様式内の注4参照)" sheetId="44" r:id="rId6"/>
    <sheet name="様式５（報酬）" sheetId="14" r:id="rId7"/>
    <sheet name="様式６ 一般業務費" sheetId="38" r:id="rId8"/>
    <sheet name="様式７　一般業務費出納簿 " sheetId="39" r:id="rId9"/>
    <sheet name="様式８ 機材費" sheetId="37" r:id="rId10"/>
    <sheet name="　様式９　現地一時隔離関連費　" sheetId="34" r:id="rId11"/>
    <sheet name="様式10　本邦一時隔離関連費 " sheetId="35" r:id="rId12"/>
    <sheet name=" 様式11　証書添付台紙" sheetId="31" r:id="rId13"/>
    <sheet name="様式12　欠番" sheetId="42" r:id="rId14"/>
    <sheet name="日当宿泊単価表" sheetId="30" r:id="rId15"/>
    <sheet name="宿泊単価表" sheetId="4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a" localSheetId="13">#REF!</definedName>
    <definedName name="a">#REF!</definedName>
    <definedName name="at15cl2it1" localSheetId="10">'　様式９　現地一時隔離関連費　'!#REF!</definedName>
    <definedName name="at15cl2it1" localSheetId="11">'様式10　本邦一時隔離関連費 '!#REF!</definedName>
    <definedName name="at15cl2it2" localSheetId="10">'　様式９　現地一時隔離関連費　'!#REF!</definedName>
    <definedName name="at15cl2it2" localSheetId="11">'様式10　本邦一時隔離関連費 '!#REF!</definedName>
    <definedName name="at15cl3" localSheetId="10">'　様式９　現地一時隔離関連費　'!#REF!</definedName>
    <definedName name="at15cl3" localSheetId="11">'様式10　本邦一時隔離関連費 '!#REF!</definedName>
    <definedName name="DATA" localSheetId="12">#REF!</definedName>
    <definedName name="DATA" localSheetId="10">#REF!</definedName>
    <definedName name="DATA" localSheetId="11">#REF!</definedName>
    <definedName name="DATA" localSheetId="13">#REF!</definedName>
    <definedName name="DATA" localSheetId="7">#REF!</definedName>
    <definedName name="DATA" localSheetId="8">#REF!</definedName>
    <definedName name="DATA" localSheetId="9">#REF!</definedName>
    <definedName name="DATA">#REF!</definedName>
    <definedName name="_xlnm.Print_Area" localSheetId="12">' 様式11　証書添付台紙'!$A$1:$D$14</definedName>
    <definedName name="_xlnm.Print_Area" localSheetId="10">'　様式９　現地一時隔離関連費　'!$A$1:$I$40</definedName>
    <definedName name="_xlnm.Print_Area" localSheetId="4">'NEW様式４（旅費）'!$A$1:$X$30</definedName>
    <definedName name="_xlnm.Print_Area" localSheetId="5">'NEW様式４（旅費） (特例 様式内の注4参照)'!$A$1:$Y$29</definedName>
    <definedName name="_xlnm.Print_Area" localSheetId="11">'様式10　本邦一時隔離関連費 '!$A$1:$K$27</definedName>
    <definedName name="_xlnm.Print_Area" localSheetId="13">'様式12　欠番'!$A$1:$J$33</definedName>
    <definedName name="_xlnm.Print_Area" localSheetId="1">'様式３　契約金額精算報告書内訳書'!$A$1:$K$19</definedName>
    <definedName name="_xlnm.Print_Area" localSheetId="2">'様式４（旅費）'!$A$1:$AF$30</definedName>
    <definedName name="_xlnm.Print_Area" localSheetId="3">'様式４（旅費） (特例 様式内の注4参照)'!$A$1:$AF$29</definedName>
    <definedName name="_xlnm.Print_Area" localSheetId="0">'様式４（旅費宿泊費－１）'!$A$1:$AF$16</definedName>
    <definedName name="_xlnm.Print_Area" localSheetId="6">'様式５（報酬）'!$A$1:$I$14</definedName>
    <definedName name="_xlnm.Print_Area" localSheetId="7">'様式６ 一般業務費'!$A$1:$N$15</definedName>
    <definedName name="_xlnm.Print_Area" localSheetId="8">'様式７　一般業務費出納簿 '!$A$1:$H$37</definedName>
    <definedName name="_xlnm.Print_Area" localSheetId="9">'様式８ 機材費'!$A$1:$I$36</definedName>
    <definedName name="コンサルタントによる見積" localSheetId="13">#REF!</definedName>
    <definedName name="コンサルタントによる見積">#REF!</definedName>
    <definedName name="ドルレート" localSheetId="12">#REF!</definedName>
    <definedName name="ドルレート" localSheetId="10">#REF!</definedName>
    <definedName name="ドルレート" localSheetId="11">#REF!</definedName>
    <definedName name="ドルレート" localSheetId="13">#REF!</definedName>
    <definedName name="ドルレート" localSheetId="7">#REF!</definedName>
    <definedName name="ドルレート" localSheetId="8">#REF!</definedName>
    <definedName name="ドルレート" localSheetId="9">#REF!</definedName>
    <definedName name="ドルレート">#REF!</definedName>
    <definedName name="一般業務費合計">'[1]一般業務費（２）'!$F$60</definedName>
    <definedName name="一般業務費地域分類" localSheetId="13">#REF!</definedName>
    <definedName name="一般業務費地域分類">#REF!</definedName>
    <definedName name="課税区分A">'様式５（報酬）'!$J$10:$J$10</definedName>
    <definedName name="課税区分B" localSheetId="4">'様式５（報酬）'!#REF!</definedName>
    <definedName name="課税区分B" localSheetId="5">'様式５（報酬）'!#REF!</definedName>
    <definedName name="課税区分B" localSheetId="15">'様式５（報酬）'!#REF!</definedName>
    <definedName name="課税区分B" localSheetId="13">'[2]様式５（報酬）'!#REF!</definedName>
    <definedName name="課税区分B">'様式５（報酬）'!#REF!</definedName>
    <definedName name="間接費合計" localSheetId="12">#REF!</definedName>
    <definedName name="間接費合計" localSheetId="10">#REF!</definedName>
    <definedName name="間接費合計" localSheetId="11">#REF!</definedName>
    <definedName name="間接費合計" localSheetId="13">#REF!</definedName>
    <definedName name="間接費合計" localSheetId="7">#REF!</definedName>
    <definedName name="間接費合計" localSheetId="8">#REF!</definedName>
    <definedName name="間接費合計" localSheetId="9">#REF!</definedName>
    <definedName name="間接費合計">#REF!</definedName>
    <definedName name="基盤整備費合計" localSheetId="12">'[3]3.一般業務費（２）'!#REF!</definedName>
    <definedName name="基盤整備費合計" localSheetId="10">'[3]3.一般業務費（２）'!#REF!</definedName>
    <definedName name="基盤整備費合計" localSheetId="11">'[3]3.一般業務費（２）'!#REF!</definedName>
    <definedName name="基盤整備費合計" localSheetId="13">'[3]3.一般業務費（２）'!#REF!</definedName>
    <definedName name="基盤整備費合計" localSheetId="7">'[3]3.一般業務費（２）'!#REF!</definedName>
    <definedName name="基盤整備費合計" localSheetId="8">'[3]3.一般業務費（２）'!#REF!</definedName>
    <definedName name="基盤整備費合計" localSheetId="9">'[3]3.一般業務費（２）'!#REF!</definedName>
    <definedName name="基盤整備費合計">'[4]一般業務費（２）'!#REF!</definedName>
    <definedName name="基本人件費" localSheetId="12">#REF!</definedName>
    <definedName name="基本人件費" localSheetId="10">#REF!</definedName>
    <definedName name="基本人件費" localSheetId="11">#REF!</definedName>
    <definedName name="基本人件費" localSheetId="13">#REF!</definedName>
    <definedName name="基本人件費" localSheetId="7">#REF!</definedName>
    <definedName name="基本人件費" localSheetId="8">#REF!</definedName>
    <definedName name="基本人件費" localSheetId="9">#REF!</definedName>
    <definedName name="基本人件費">#REF!</definedName>
    <definedName name="技術交換費合計" localSheetId="12">#REF!</definedName>
    <definedName name="技術交換費合計" localSheetId="10">#REF!</definedName>
    <definedName name="技術交換費合計" localSheetId="11">#REF!</definedName>
    <definedName name="技術交換費合計" localSheetId="13">#REF!</definedName>
    <definedName name="技術交換費合計" localSheetId="7">#REF!</definedName>
    <definedName name="技術交換費合計" localSheetId="8">#REF!</definedName>
    <definedName name="技術交換費合計" localSheetId="9">#REF!</definedName>
    <definedName name="技術交換費合計">#REF!</definedName>
    <definedName name="業務分類">#REF!</definedName>
    <definedName name="勤務地" localSheetId="12">[5]月報2!$X$2:$X$4</definedName>
    <definedName name="勤務地" localSheetId="10">[5]月報2!$X$2:$X$4</definedName>
    <definedName name="勤務地" localSheetId="11">[5]月報2!$X$2:$X$4</definedName>
    <definedName name="勤務地" localSheetId="13">[5]月報2!$X$2:$X$4</definedName>
    <definedName name="勤務地" localSheetId="7">[5]月報2!$X$2:$X$4</definedName>
    <definedName name="勤務地" localSheetId="8">[5]月報2!$X$2:$X$4</definedName>
    <definedName name="勤務地" localSheetId="9">[5]月報2!$X$2:$X$4</definedName>
    <definedName name="勤務地">[6]月報2!$X$2:$X$4</definedName>
    <definedName name="契約" localSheetId="12">[7]様式1!$O$4:$O$6</definedName>
    <definedName name="契約" localSheetId="10">[7]様式1!$O$4:$O$6</definedName>
    <definedName name="契約" localSheetId="11">[7]様式1!$O$4:$O$6</definedName>
    <definedName name="契約" localSheetId="13">[7]様式1!$O$4:$O$6</definedName>
    <definedName name="契約" localSheetId="7">[7]様式1!$O$4:$O$6</definedName>
    <definedName name="契約" localSheetId="8">[7]様式1!$O$4:$O$6</definedName>
    <definedName name="契約" localSheetId="9">[7]様式1!$O$4:$O$6</definedName>
    <definedName name="契約">[8]様式1!$O$4:$O$6</definedName>
    <definedName name="契約年度" localSheetId="12">#REF!</definedName>
    <definedName name="契約年度" localSheetId="10">#REF!</definedName>
    <definedName name="契約年度" localSheetId="11">#REF!</definedName>
    <definedName name="契約年度" localSheetId="13">#REF!</definedName>
    <definedName name="契約年度" localSheetId="7">#REF!</definedName>
    <definedName name="契約年度" localSheetId="8">#REF!</definedName>
    <definedName name="契約年度" localSheetId="9">#REF!</definedName>
    <definedName name="契約年度">#REF!</definedName>
    <definedName name="経路" localSheetId="12">[7]様式2_4旅費!$C$26:$C$29</definedName>
    <definedName name="経路" localSheetId="10">[7]様式2_4旅費!$C$26:$C$29</definedName>
    <definedName name="経路" localSheetId="11">[7]様式2_4旅費!$C$26:$C$29</definedName>
    <definedName name="経路" localSheetId="13">[7]様式2_4旅費!$C$26:$C$29</definedName>
    <definedName name="経路" localSheetId="7">[7]様式2_4旅費!$C$26:$C$29</definedName>
    <definedName name="経路" localSheetId="8">[7]様式2_4旅費!$C$26:$C$29</definedName>
    <definedName name="経路" localSheetId="9">[7]様式2_4旅費!$C$26:$C$29</definedName>
    <definedName name="経路">[8]様式2_4旅費!$C$26:$C$29</definedName>
    <definedName name="現地業務費合計" localSheetId="12">'[3]3.一般業務費（１）'!#REF!</definedName>
    <definedName name="現地業務費合計" localSheetId="10">'[3]3.一般業務費（１）'!#REF!</definedName>
    <definedName name="現地業務費合計" localSheetId="11">'[3]3.一般業務費（１）'!#REF!</definedName>
    <definedName name="現地業務費合計" localSheetId="13">'[3]3.一般業務費（１）'!#REF!</definedName>
    <definedName name="現地業務費合計" localSheetId="7">'[3]3.一般業務費（１）'!#REF!</definedName>
    <definedName name="現地業務費合計" localSheetId="8">'[3]3.一般業務費（１）'!#REF!</definedName>
    <definedName name="現地業務費合計" localSheetId="9">'[3]3.一般業務費（１）'!#REF!</definedName>
    <definedName name="現地業務費合計">'[4]一般業務費（１）'!#REF!</definedName>
    <definedName name="現地調査人月" localSheetId="13">#REF!</definedName>
    <definedName name="現地調査人月">#REF!</definedName>
    <definedName name="現地通貨">[9]LookUp!$B$3</definedName>
    <definedName name="現地通貨レート" localSheetId="12">#REF!</definedName>
    <definedName name="現地通貨レート" localSheetId="10">#REF!</definedName>
    <definedName name="現地通貨レート" localSheetId="11">#REF!</definedName>
    <definedName name="現地通貨レート" localSheetId="13">#REF!</definedName>
    <definedName name="現地通貨レート" localSheetId="7">#REF!</definedName>
    <definedName name="現地通貨レート" localSheetId="8">#REF!</definedName>
    <definedName name="現地通貨レート" localSheetId="9">#REF!</definedName>
    <definedName name="現地通貨レート">#REF!</definedName>
    <definedName name="口座種別" localSheetId="12">[5]入力シート!$G$2:$G$4</definedName>
    <definedName name="口座種別" localSheetId="10">[5]入力シート!$G$2:$G$4</definedName>
    <definedName name="口座種別" localSheetId="11">[5]入力シート!$G$2:$G$4</definedName>
    <definedName name="口座種別" localSheetId="13">[5]入力シート!$G$2:$G$4</definedName>
    <definedName name="口座種別" localSheetId="7">[5]入力シート!$G$2:$G$4</definedName>
    <definedName name="口座種別" localSheetId="8">[5]入力シート!$G$2:$G$4</definedName>
    <definedName name="口座種別" localSheetId="9">[5]入力シート!$G$2:$G$4</definedName>
    <definedName name="口座種別">[6]入力シート!$G$2:$G$4</definedName>
    <definedName name="航空運賃" localSheetId="13">#REF!</definedName>
    <definedName name="航空運賃">#REF!</definedName>
    <definedName name="航空賃C" localSheetId="12">#REF!</definedName>
    <definedName name="航空賃C" localSheetId="10">#REF!</definedName>
    <definedName name="航空賃C" localSheetId="11">#REF!</definedName>
    <definedName name="航空賃C" localSheetId="13">#REF!</definedName>
    <definedName name="航空賃C" localSheetId="7">#REF!</definedName>
    <definedName name="航空賃C" localSheetId="8">#REF!</definedName>
    <definedName name="航空賃C" localSheetId="9">#REF!</definedName>
    <definedName name="航空賃C">#REF!</definedName>
    <definedName name="航空賃Y" localSheetId="12">#REF!</definedName>
    <definedName name="航空賃Y" localSheetId="10">#REF!</definedName>
    <definedName name="航空賃Y" localSheetId="11">#REF!</definedName>
    <definedName name="航空賃Y" localSheetId="13">#REF!</definedName>
    <definedName name="航空賃Y" localSheetId="7">#REF!</definedName>
    <definedName name="航空賃Y" localSheetId="8">#REF!</definedName>
    <definedName name="航空賃Y" localSheetId="9">#REF!</definedName>
    <definedName name="航空賃Y">#REF!</definedName>
    <definedName name="国一覧">#REF!</definedName>
    <definedName name="国内旅費" localSheetId="12">#REF!</definedName>
    <definedName name="国内旅費" localSheetId="10">#REF!</definedName>
    <definedName name="国内旅費" localSheetId="11">#REF!</definedName>
    <definedName name="国内旅費" localSheetId="13">#REF!</definedName>
    <definedName name="国内旅費" localSheetId="7">#REF!</definedName>
    <definedName name="国内旅費" localSheetId="8">#REF!</definedName>
    <definedName name="国内旅費" localSheetId="9">#REF!</definedName>
    <definedName name="国内旅費">#REF!</definedName>
    <definedName name="国別地域分類表">#REF!</definedName>
    <definedName name="資機材費合計" localSheetId="12">#REF!</definedName>
    <definedName name="資機材費合計" localSheetId="10">#REF!</definedName>
    <definedName name="資機材費合計" localSheetId="11">#REF!</definedName>
    <definedName name="資機材費合計" localSheetId="13">#REF!</definedName>
    <definedName name="資機材費合計" localSheetId="7">#REF!</definedName>
    <definedName name="資機材費合計" localSheetId="8">#REF!</definedName>
    <definedName name="資機材費合計" localSheetId="9">#REF!</definedName>
    <definedName name="資機材費合計">#REF!</definedName>
    <definedName name="従業員基礎情報">[10]単価表!#REF!</definedName>
    <definedName name="従事者基礎情報" localSheetId="12">[11]従事者基礎情報!$A$4:$G$23</definedName>
    <definedName name="従事者基礎情報" localSheetId="10">[12]従事者基礎情報!$A$4:$G$23</definedName>
    <definedName name="従事者基礎情報" localSheetId="11">[12]従事者基礎情報!$A$4:$G$23</definedName>
    <definedName name="従事者基礎情報" localSheetId="13">[13]従事者基礎情報!$A$4:$G$23</definedName>
    <definedName name="従事者基礎情報" localSheetId="0">#REF!</definedName>
    <definedName name="従事者基礎情報" localSheetId="7">[14]従事者基礎情報!$A$4:$G$23</definedName>
    <definedName name="従事者基礎情報" localSheetId="8">[15]従事者基礎情報!$A$4:$G$23</definedName>
    <definedName name="従事者基礎情報" localSheetId="9">[14]従事者基礎情報!$A$4:$G$23</definedName>
    <definedName name="従事者基礎情報">[16]従事者基礎情報!$A$4:$G$23</definedName>
    <definedName name="処理" localSheetId="12">[17]単価!$G$3:$G$6</definedName>
    <definedName name="処理" localSheetId="10">[17]単価!$G$3:$G$6</definedName>
    <definedName name="処理" localSheetId="11">[17]単価!$G$3:$G$6</definedName>
    <definedName name="処理" localSheetId="13">[17]単価!$G$3:$G$6</definedName>
    <definedName name="処理" localSheetId="7">[17]単価!$G$3:$G$6</definedName>
    <definedName name="処理" localSheetId="8">[17]単価!$G$3:$G$6</definedName>
    <definedName name="処理" localSheetId="9">[17]単価!$G$3:$G$6</definedName>
    <definedName name="処理">[18]単価!$G$3:$G$6</definedName>
    <definedName name="前払" localSheetId="12">'[5]別紙前払請求内訳 '!$K$2:$K$3</definedName>
    <definedName name="前払" localSheetId="10">'[5]別紙前払請求内訳 '!$K$2:$K$3</definedName>
    <definedName name="前払" localSheetId="11">'[5]別紙前払請求内訳 '!$K$2:$K$3</definedName>
    <definedName name="前払" localSheetId="13">'[5]別紙前払請求内訳 '!$K$2:$K$3</definedName>
    <definedName name="前払" localSheetId="7">'[5]別紙前払請求内訳 '!$K$2:$K$3</definedName>
    <definedName name="前払" localSheetId="8">'[5]別紙前払請求内訳 '!$K$2:$K$3</definedName>
    <definedName name="前払" localSheetId="9">'[5]別紙前払請求内訳 '!$K$2:$K$3</definedName>
    <definedName name="前払">'[6]別紙前払請求内訳 '!$K$2:$K$3</definedName>
    <definedName name="打合簿" localSheetId="12">#REF!</definedName>
    <definedName name="打合簿" localSheetId="10">#REF!</definedName>
    <definedName name="打合簿" localSheetId="11">#REF!</definedName>
    <definedName name="打合簿" localSheetId="13">#REF!</definedName>
    <definedName name="打合簿" localSheetId="0">#REF!</definedName>
    <definedName name="打合簿" localSheetId="7">#REF!</definedName>
    <definedName name="打合簿" localSheetId="8">#REF!</definedName>
    <definedName name="打合簿" localSheetId="9">#REF!</definedName>
    <definedName name="打合簿">#REF!</definedName>
    <definedName name="単価表" localSheetId="12">[11]従事者基礎情報!$I$5:$L$10</definedName>
    <definedName name="単価表" localSheetId="10">[12]従事者基礎情報!$I$6:$L$11</definedName>
    <definedName name="単価表" localSheetId="11">[12]従事者基礎情報!$I$6:$L$11</definedName>
    <definedName name="単価表" localSheetId="13">[13]従事者基礎情報!$I$5:$L$10</definedName>
    <definedName name="単価表" localSheetId="7">[14]従事者基礎情報!$I$6:$L$11</definedName>
    <definedName name="単価表" localSheetId="8">[15]従事者基礎情報!$I$5:$L$10</definedName>
    <definedName name="単価表" localSheetId="9">[14]従事者基礎情報!$I$6:$L$11</definedName>
    <definedName name="単価表">#REF!</definedName>
    <definedName name="地域" localSheetId="12">#REF!</definedName>
    <definedName name="地域" localSheetId="10">#REF!</definedName>
    <definedName name="地域" localSheetId="11">#REF!</definedName>
    <definedName name="地域" localSheetId="13">#REF!</definedName>
    <definedName name="地域" localSheetId="7">#REF!</definedName>
    <definedName name="地域" localSheetId="8">#REF!</definedName>
    <definedName name="地域" localSheetId="9">#REF!</definedName>
    <definedName name="地域">#REF!</definedName>
    <definedName name="地域分類">#REF!</definedName>
    <definedName name="地域毎一般業務費単価">#REF!</definedName>
    <definedName name="調査旅費合計" localSheetId="12">#REF!</definedName>
    <definedName name="調査旅費合計" localSheetId="10">#REF!</definedName>
    <definedName name="調査旅費合計" localSheetId="11">#REF!</definedName>
    <definedName name="調査旅費合計" localSheetId="13">#REF!</definedName>
    <definedName name="調査旅費合計" localSheetId="7">#REF!</definedName>
    <definedName name="調査旅費合計" localSheetId="8">#REF!</definedName>
    <definedName name="調査旅費合計" localSheetId="9">#REF!</definedName>
    <definedName name="調査旅費合計">#REF!</definedName>
    <definedName name="直人費コンサル" localSheetId="12">#REF!</definedName>
    <definedName name="直人費コンサル" localSheetId="10">#REF!</definedName>
    <definedName name="直人費コンサル" localSheetId="11">#REF!</definedName>
    <definedName name="直人費コンサル" localSheetId="13">#REF!</definedName>
    <definedName name="直人費コンサル" localSheetId="7">#REF!</definedName>
    <definedName name="直人費コンサル" localSheetId="8">#REF!</definedName>
    <definedName name="直人費コンサル" localSheetId="9">#REF!</definedName>
    <definedName name="直人費コンサル">#REF!</definedName>
    <definedName name="直人費合計" localSheetId="12">#REF!</definedName>
    <definedName name="直人費合計" localSheetId="10">#REF!</definedName>
    <definedName name="直人費合計" localSheetId="11">#REF!</definedName>
    <definedName name="直人費合計" localSheetId="13">#REF!</definedName>
    <definedName name="直人費合計" localSheetId="7">#REF!</definedName>
    <definedName name="直人費合計" localSheetId="8">#REF!</definedName>
    <definedName name="直人費合計" localSheetId="9">#REF!</definedName>
    <definedName name="直人費合計">#REF!</definedName>
    <definedName name="直接経費">#REF!</definedName>
    <definedName name="直接費">#REF!</definedName>
    <definedName name="通訳単価" localSheetId="12">#REF!</definedName>
    <definedName name="通訳単価" localSheetId="10">#REF!</definedName>
    <definedName name="通訳単価" localSheetId="11">#REF!</definedName>
    <definedName name="通訳単価" localSheetId="13">#REF!</definedName>
    <definedName name="通訳単価" localSheetId="7">#REF!</definedName>
    <definedName name="通訳単価" localSheetId="8">#REF!</definedName>
    <definedName name="通訳単価" localSheetId="9">#REF!</definedName>
    <definedName name="通訳単価">#REF!</definedName>
    <definedName name="定率化">'[19](4)一般業務費-定率化'!$F$7:$H$16</definedName>
    <definedName name="内外選択" localSheetId="12">[17]単価!$F$3:$F$4</definedName>
    <definedName name="内外選択" localSheetId="10">[17]単価!$F$3:$F$4</definedName>
    <definedName name="内外選択" localSheetId="11">[17]単価!$F$3:$F$4</definedName>
    <definedName name="内外選択" localSheetId="13">[17]単価!$F$3:$F$4</definedName>
    <definedName name="内外選択" localSheetId="7">[17]単価!$F$3:$F$4</definedName>
    <definedName name="内外選択" localSheetId="8">[17]単価!$F$3:$F$4</definedName>
    <definedName name="内外選択" localSheetId="9">[17]単価!$F$3:$F$4</definedName>
    <definedName name="内外選択">[18]単価!$F$3:$F$4</definedName>
    <definedName name="年度毎月額単価表" localSheetId="13">#REF!</definedName>
    <definedName name="年度毎月額単価表">#REF!</definedName>
    <definedName name="不要" localSheetId="4">宿泊単価表!#REF!</definedName>
    <definedName name="不要" localSheetId="5">宿泊単価表!#REF!</definedName>
    <definedName name="不要" localSheetId="15">宿泊単価表!#REF!</definedName>
    <definedName name="不要" localSheetId="13">[2]日当宿泊単価表!#REF!</definedName>
    <definedName name="不要">日当宿泊単価表!#REF!</definedName>
    <definedName name="不要2" localSheetId="4">宿泊単価表!#REF!</definedName>
    <definedName name="不要2" localSheetId="5">宿泊単価表!#REF!</definedName>
    <definedName name="不要2" localSheetId="15">宿泊単価表!#REF!</definedName>
    <definedName name="不要2" localSheetId="13">[2]日当宿泊単価表!#REF!</definedName>
    <definedName name="不要2">日当宿泊単価表!#REF!</definedName>
    <definedName name="分類" localSheetId="12">[7]従事者明細!$K$4:$K$7</definedName>
    <definedName name="分類" localSheetId="10">[7]従事者明細!$K$4:$K$7</definedName>
    <definedName name="分類" localSheetId="11">[7]従事者明細!$K$4:$K$7</definedName>
    <definedName name="分類" localSheetId="13">[7]従事者明細!$K$4:$K$7</definedName>
    <definedName name="分類" localSheetId="7">[7]従事者明細!$K$4:$K$7</definedName>
    <definedName name="分類" localSheetId="8">[7]従事者明細!$K$4:$K$7</definedName>
    <definedName name="分類" localSheetId="9">[7]従事者明細!$K$4:$K$7</definedName>
    <definedName name="分類">[8]従事者明細!$K$4:$K$7</definedName>
    <definedName name="報告書作成費合計" localSheetId="12">#REF!</definedName>
    <definedName name="報告書作成費合計" localSheetId="10">#REF!</definedName>
    <definedName name="報告書作成費合計" localSheetId="11">#REF!</definedName>
    <definedName name="報告書作成費合計" localSheetId="13">#REF!</definedName>
    <definedName name="報告書作成費合計" localSheetId="7">#REF!</definedName>
    <definedName name="報告書作成費合計" localSheetId="8">#REF!</definedName>
    <definedName name="報告書作成費合計" localSheetId="9">#REF!</definedName>
    <definedName name="報告書作成費合計">#REF!</definedName>
    <definedName name="末">#REF!</definedName>
    <definedName name="無償以外単価">#REF!</definedName>
    <definedName name="無償単価">#REF!</definedName>
    <definedName name="様式番号" localSheetId="12">#REF!</definedName>
    <definedName name="様式番号" localSheetId="10">#REF!</definedName>
    <definedName name="様式番号" localSheetId="11">#REF!</definedName>
    <definedName name="様式番号" localSheetId="13">#REF!</definedName>
    <definedName name="様式番号" localSheetId="0">#REF!</definedName>
    <definedName name="様式番号" localSheetId="7">#REF!</definedName>
    <definedName name="様式番号" localSheetId="8">#REF!</definedName>
    <definedName name="様式番号" localSheetId="9">#REF!</definedName>
    <definedName name="様式番号">#REF!</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44" l="1"/>
  <c r="M7" i="19"/>
  <c r="T7" i="20"/>
  <c r="M7" i="20"/>
  <c r="M7" i="44"/>
  <c r="P7" i="44"/>
  <c r="M8" i="44"/>
  <c r="P8" i="44"/>
  <c r="P6" i="44"/>
  <c r="M6" i="43"/>
  <c r="M7" i="43"/>
  <c r="P7" i="43"/>
  <c r="M8" i="43"/>
  <c r="P8" i="43"/>
  <c r="P6" i="43"/>
  <c r="M8" i="19"/>
  <c r="D16" i="44" l="1"/>
  <c r="I9" i="44"/>
  <c r="F8" i="44"/>
  <c r="F7" i="44"/>
  <c r="F6" i="44"/>
  <c r="D16" i="43"/>
  <c r="I9" i="43"/>
  <c r="F8" i="43"/>
  <c r="F7" i="43"/>
  <c r="F6" i="43"/>
  <c r="N8" i="44" l="1"/>
  <c r="O8" i="44"/>
  <c r="N8" i="43"/>
  <c r="O8" i="43"/>
  <c r="N7" i="43"/>
  <c r="O7" i="43"/>
  <c r="N6" i="44"/>
  <c r="O6" i="44" s="1"/>
  <c r="N6" i="43"/>
  <c r="Q6" i="43" s="1"/>
  <c r="R6" i="43" s="1"/>
  <c r="N7" i="44"/>
  <c r="O7" i="44"/>
  <c r="V8" i="43"/>
  <c r="Q8" i="43"/>
  <c r="R8" i="43" s="1"/>
  <c r="V7" i="43"/>
  <c r="Q7" i="43"/>
  <c r="R7" i="43" s="1"/>
  <c r="Q7" i="44"/>
  <c r="R7" i="44" s="1"/>
  <c r="V7" i="44" s="1"/>
  <c r="R8" i="44"/>
  <c r="Q6" i="44"/>
  <c r="R6" i="44" s="1"/>
  <c r="V6" i="44" l="1"/>
  <c r="O6" i="43"/>
  <c r="V6" i="43" s="1"/>
  <c r="V9" i="43" s="1"/>
  <c r="H18" i="43" s="1"/>
  <c r="V8" i="44"/>
  <c r="V9" i="44" s="1"/>
  <c r="Q8" i="44"/>
  <c r="I16" i="40"/>
  <c r="E15" i="40"/>
  <c r="E6" i="40"/>
  <c r="H18" i="44" l="1"/>
  <c r="G9" i="42"/>
  <c r="G8" i="42"/>
  <c r="I30" i="34" l="1"/>
  <c r="G6" i="34"/>
  <c r="E18" i="37"/>
  <c r="C34" i="39"/>
  <c r="M7" i="38" l="1"/>
  <c r="M6" i="38"/>
  <c r="C6" i="40"/>
  <c r="C7" i="40"/>
  <c r="E6" i="14"/>
  <c r="E8" i="14" s="1"/>
  <c r="E7" i="14" s="1"/>
  <c r="C6" i="14"/>
  <c r="E33" i="37"/>
  <c r="E13" i="37"/>
  <c r="F29" i="39"/>
  <c r="E29" i="39"/>
  <c r="E30" i="39" s="1"/>
  <c r="D29" i="39"/>
  <c r="D30" i="39" s="1"/>
  <c r="D31" i="39" l="1"/>
  <c r="C14" i="40"/>
  <c r="D6" i="40"/>
  <c r="M13" i="38"/>
  <c r="M12" i="38"/>
  <c r="M11" i="38"/>
  <c r="M10" i="38"/>
  <c r="M9" i="38"/>
  <c r="M8" i="38"/>
  <c r="C16" i="40" l="1"/>
  <c r="M14" i="38"/>
  <c r="D10" i="40" s="1"/>
  <c r="G3" i="39"/>
  <c r="C33" i="39"/>
  <c r="E22" i="37"/>
  <c r="E21" i="37"/>
  <c r="E20" i="37"/>
  <c r="E19" i="37"/>
  <c r="E23" i="37" l="1"/>
  <c r="H34" i="37" s="1"/>
  <c r="D11" i="40" s="1"/>
  <c r="I22" i="35"/>
  <c r="I21" i="35"/>
  <c r="I20" i="35"/>
  <c r="I19" i="35"/>
  <c r="I18" i="35"/>
  <c r="I17" i="35"/>
  <c r="E12" i="35"/>
  <c r="I35" i="34"/>
  <c r="I34" i="34"/>
  <c r="I33" i="34"/>
  <c r="I32" i="34"/>
  <c r="I31" i="34"/>
  <c r="I36" i="34" s="1"/>
  <c r="E25" i="34"/>
  <c r="G14" i="34"/>
  <c r="G13" i="34"/>
  <c r="G12" i="34"/>
  <c r="G11" i="34"/>
  <c r="G10" i="34"/>
  <c r="G9" i="34"/>
  <c r="G8" i="34"/>
  <c r="G7" i="34"/>
  <c r="I23" i="35" l="1"/>
  <c r="G25" i="35" s="1"/>
  <c r="D13" i="40" s="1"/>
  <c r="G15" i="34"/>
  <c r="G38" i="34" s="1"/>
  <c r="D12" i="40" s="1"/>
  <c r="T8" i="20"/>
  <c r="T6" i="20"/>
  <c r="T6" i="19"/>
  <c r="M8" i="20"/>
  <c r="M6" i="20"/>
  <c r="M6" i="19"/>
  <c r="T8" i="19"/>
  <c r="T7" i="19"/>
  <c r="D16" i="20" l="1"/>
  <c r="D16" i="19"/>
  <c r="F6" i="19"/>
  <c r="R6" i="19" s="1"/>
  <c r="P6" i="19" l="1"/>
  <c r="N6" i="19"/>
  <c r="Q6" i="19"/>
  <c r="F6" i="20" l="1"/>
  <c r="P6" i="20" s="1"/>
  <c r="I9" i="20"/>
  <c r="F8" i="20"/>
  <c r="F7" i="20"/>
  <c r="P8" i="20"/>
  <c r="I9" i="19"/>
  <c r="D8" i="40" s="1"/>
  <c r="F8" i="19"/>
  <c r="F7" i="19"/>
  <c r="Y7" i="19" s="1"/>
  <c r="W6" i="19"/>
  <c r="Y6" i="19"/>
  <c r="V6" i="19"/>
  <c r="G9" i="10"/>
  <c r="G10" i="10"/>
  <c r="AB8" i="10"/>
  <c r="R8" i="10"/>
  <c r="K8" i="10"/>
  <c r="D8" i="10"/>
  <c r="AB7" i="10"/>
  <c r="R7" i="10"/>
  <c r="K7" i="10"/>
  <c r="D7" i="10"/>
  <c r="AB6" i="10"/>
  <c r="R6" i="10"/>
  <c r="K6" i="10"/>
  <c r="D6" i="10"/>
  <c r="N8" i="10"/>
  <c r="N7" i="10"/>
  <c r="L7" i="10"/>
  <c r="P6" i="10"/>
  <c r="N6" i="10"/>
  <c r="L8" i="10"/>
  <c r="P8" i="10"/>
  <c r="X7" i="20" l="1"/>
  <c r="Y7" i="20"/>
  <c r="S7" i="20"/>
  <c r="Q8" i="20"/>
  <c r="Y8" i="20"/>
  <c r="U8" i="19"/>
  <c r="Y8" i="19"/>
  <c r="V7" i="19"/>
  <c r="O7" i="19"/>
  <c r="P7" i="20"/>
  <c r="W7" i="20"/>
  <c r="W8" i="20"/>
  <c r="W6" i="20"/>
  <c r="N7" i="19"/>
  <c r="O7" i="20"/>
  <c r="Q7" i="19"/>
  <c r="X7" i="19"/>
  <c r="R7" i="19"/>
  <c r="P7" i="19"/>
  <c r="R8" i="20"/>
  <c r="X8" i="20"/>
  <c r="P8" i="19"/>
  <c r="W8" i="19"/>
  <c r="W7" i="19"/>
  <c r="U7" i="19"/>
  <c r="U6" i="10"/>
  <c r="W6" i="10"/>
  <c r="S6" i="10"/>
  <c r="L6" i="10"/>
  <c r="M6" i="10"/>
  <c r="V6" i="10"/>
  <c r="O7" i="10"/>
  <c r="U8" i="10"/>
  <c r="W8" i="10"/>
  <c r="V8" i="10"/>
  <c r="M7" i="10"/>
  <c r="X6" i="20"/>
  <c r="O6" i="20"/>
  <c r="Q6" i="20"/>
  <c r="V6" i="20"/>
  <c r="N6" i="20"/>
  <c r="N8" i="20"/>
  <c r="R6" i="20"/>
  <c r="N7" i="20"/>
  <c r="Y6" i="20"/>
  <c r="U6" i="20"/>
  <c r="O8" i="19"/>
  <c r="V8" i="19"/>
  <c r="R8" i="19"/>
  <c r="Q8" i="19"/>
  <c r="X8" i="19"/>
  <c r="O6" i="10"/>
  <c r="T6" i="10"/>
  <c r="Q7" i="20"/>
  <c r="U7" i="20"/>
  <c r="W7" i="10"/>
  <c r="S7" i="10"/>
  <c r="U7" i="10"/>
  <c r="V7" i="10"/>
  <c r="T7" i="10"/>
  <c r="O8" i="10"/>
  <c r="T8" i="10"/>
  <c r="S8" i="10"/>
  <c r="M8" i="10"/>
  <c r="P7" i="10"/>
  <c r="O6" i="19"/>
  <c r="S6" i="19" s="1"/>
  <c r="X6" i="19"/>
  <c r="U6" i="19"/>
  <c r="N8" i="19"/>
  <c r="V7" i="20"/>
  <c r="R7" i="20"/>
  <c r="V8" i="20"/>
  <c r="O8" i="20"/>
  <c r="U8" i="20"/>
  <c r="Q6" i="10" l="1"/>
  <c r="Z7" i="20"/>
  <c r="S8" i="20"/>
  <c r="Z8" i="19"/>
  <c r="S7" i="19"/>
  <c r="Z7" i="19"/>
  <c r="S8" i="19"/>
  <c r="Z8" i="20"/>
  <c r="S6" i="20"/>
  <c r="Z6" i="20"/>
  <c r="Z6" i="19"/>
  <c r="AD6" i="19" s="1"/>
  <c r="X6" i="10"/>
  <c r="X8" i="10"/>
  <c r="Q7" i="10"/>
  <c r="X7" i="10"/>
  <c r="Q8" i="10"/>
  <c r="AD8" i="19" l="1"/>
  <c r="AD7" i="19"/>
  <c r="AD7" i="20"/>
  <c r="AE6" i="10"/>
  <c r="AE9" i="10" s="1"/>
  <c r="AE10" i="10" s="1"/>
  <c r="AD8" i="20"/>
  <c r="AD6" i="20"/>
  <c r="AE8" i="10"/>
  <c r="AE7" i="10"/>
  <c r="AD9" i="19" l="1"/>
  <c r="H18" i="19" s="1"/>
  <c r="AD9" i="20"/>
  <c r="H18" i="20" s="1"/>
  <c r="D9" i="40" l="1"/>
  <c r="D7" i="40" s="1"/>
  <c r="E7" i="40" l="1"/>
  <c r="D14" i="40"/>
  <c r="E14" i="40" s="1"/>
  <c r="D16" i="40" l="1"/>
  <c r="J16" i="40" s="1"/>
  <c r="E16"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槙田 めい</author>
    <author>JICA</author>
    <author>加藤 理恵</author>
  </authors>
  <commentList>
    <comment ref="R5" authorId="0" shapeId="0" xr:uid="{00000000-0006-0000-0200-000001000000}">
      <text>
        <r>
          <rPr>
            <b/>
            <sz val="9"/>
            <color indexed="81"/>
            <rFont val="ＭＳ Ｐゴシック"/>
            <family val="3"/>
            <charset val="128"/>
          </rPr>
          <t>槙田 めい:</t>
        </r>
        <r>
          <rPr>
            <sz val="9"/>
            <color indexed="81"/>
            <rFont val="ＭＳ Ｐゴシック"/>
            <family val="3"/>
            <charset val="128"/>
          </rPr>
          <t xml:space="preserve">
＜宿泊数について＞
国によってマイナス1泊となりますが、そちらについての記載等は不要でしょうか。</t>
        </r>
      </text>
    </comment>
    <comment ref="Z5" authorId="0" shapeId="0" xr:uid="{00000000-0006-0000-0200-000002000000}">
      <text>
        <r>
          <rPr>
            <b/>
            <sz val="9"/>
            <color indexed="81"/>
            <rFont val="ＭＳ Ｐゴシック"/>
            <family val="3"/>
            <charset val="128"/>
          </rPr>
          <t>槙田 めい:</t>
        </r>
        <r>
          <rPr>
            <sz val="9"/>
            <color indexed="81"/>
            <rFont val="ＭＳ Ｐゴシック"/>
            <family val="3"/>
            <charset val="128"/>
          </rPr>
          <t xml:space="preserve">
単価×日数を入れるようにしました。</t>
        </r>
      </text>
    </comment>
    <comment ref="A6" authorId="1" shapeId="0" xr:uid="{00000000-0006-0000-0200-000003000000}">
      <text>
        <r>
          <rPr>
            <b/>
            <sz val="11"/>
            <color indexed="81"/>
            <rFont val="ＭＳ Ｐゴシック"/>
            <family val="3"/>
            <charset val="128"/>
          </rPr>
          <t>黄色セル内のみを入力してください。その他セルには関数が入っております。</t>
        </r>
      </text>
    </comment>
    <comment ref="B6" authorId="0" shapeId="0" xr:uid="{00000000-0006-0000-0200-000004000000}">
      <text>
        <r>
          <rPr>
            <b/>
            <sz val="9"/>
            <color indexed="81"/>
            <rFont val="ＭＳ Ｐゴシック"/>
            <family val="3"/>
            <charset val="128"/>
          </rPr>
          <t>槙田 めい:</t>
        </r>
        <r>
          <rPr>
            <sz val="9"/>
            <color indexed="81"/>
            <rFont val="ＭＳ Ｐゴシック"/>
            <family val="3"/>
            <charset val="128"/>
          </rPr>
          <t xml:space="preserve">
データの入力規則が入っていましたので、削除し、yyyy/mm/ddで入力できるようにしました（日付すべて）</t>
        </r>
      </text>
    </comment>
    <comment ref="E6" authorId="2" shapeId="0" xr:uid="{00000000-0006-0000-0200-000005000000}">
      <text>
        <r>
          <rPr>
            <b/>
            <sz val="9"/>
            <color indexed="81"/>
            <rFont val="ＭＳ Ｐゴシック"/>
            <family val="3"/>
            <charset val="128"/>
          </rPr>
          <t>加藤 理恵:</t>
        </r>
        <r>
          <rPr>
            <sz val="9"/>
            <color indexed="81"/>
            <rFont val="ＭＳ Ｐゴシック"/>
            <family val="3"/>
            <charset val="128"/>
          </rPr>
          <t xml:space="preserve">
航空券クラス（実績）と契約額に罫線をお願いします。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Yoshizawa, Shinobu[芳沢 忍]</author>
  </authors>
  <commentList>
    <comment ref="D9" authorId="0" shapeId="0" xr:uid="{1FD4133B-4EF4-415F-B2AF-6442D6197197}">
      <text>
        <r>
          <rPr>
            <sz val="9"/>
            <color indexed="81"/>
            <rFont val="MS P ゴシック"/>
            <family val="3"/>
            <charset val="128"/>
          </rPr>
          <t>様式4（特例）を用いた際はこちらの数式を修正してください。</t>
        </r>
      </text>
    </comment>
    <comment ref="C15" authorId="0" shapeId="0" xr:uid="{7B86BBAB-FF56-43AB-9ACF-6DAC2CB04B93}">
      <text>
        <r>
          <rPr>
            <sz val="9"/>
            <color indexed="81"/>
            <rFont val="MS P ゴシック"/>
            <family val="3"/>
            <charset val="128"/>
          </rPr>
          <t>事業実施・支援業務の場合はこちらを0に修正してください。</t>
        </r>
      </text>
    </comment>
    <comment ref="D15" authorId="0" shapeId="0" xr:uid="{25ED4926-036F-4D6C-AB45-82156257D589}">
      <text>
        <r>
          <rPr>
            <sz val="9"/>
            <color indexed="81"/>
            <rFont val="MS P ゴシック"/>
            <family val="3"/>
            <charset val="128"/>
          </rPr>
          <t>事業実施・支援業務の場合はこちらを0に修正してください。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B6" authorId="0" shapeId="0" xr:uid="{00000000-0006-0000-0300-000001000000}">
      <text>
        <r>
          <rPr>
            <b/>
            <sz val="11"/>
            <color indexed="81"/>
            <rFont val="ＭＳ Ｐゴシック"/>
            <family val="3"/>
            <charset val="128"/>
          </rPr>
          <t>黄色セル内のみを入力してください。その他セルには関数が入っています。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B6" authorId="0" shapeId="0" xr:uid="{00000000-0006-0000-0400-000001000000}">
      <text>
        <r>
          <rPr>
            <b/>
            <sz val="11"/>
            <color indexed="81"/>
            <rFont val="ＭＳ Ｐゴシック"/>
            <family val="3"/>
            <charset val="128"/>
          </rPr>
          <t>黄色セル内のみを入力してください。その他セルには関数が入っています。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B6" authorId="0" shapeId="0" xr:uid="{81F1D087-87C7-46BE-A1D4-134424DA3E4B}">
      <text>
        <r>
          <rPr>
            <b/>
            <sz val="11"/>
            <color indexed="81"/>
            <rFont val="ＭＳ Ｐゴシック"/>
            <family val="3"/>
            <charset val="128"/>
          </rPr>
          <t>黄色セル内のみを入力してください。その他セルには関数が入っています。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B6" authorId="0" shapeId="0" xr:uid="{0B0CB578-11F6-45A9-A77F-27087179F75A}">
      <text>
        <r>
          <rPr>
            <b/>
            <sz val="11"/>
            <color indexed="81"/>
            <rFont val="ＭＳ Ｐゴシック"/>
            <family val="3"/>
            <charset val="128"/>
          </rPr>
          <t>黄色セル内のみを入力してください。その他セルには関数が入っています。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八千代エンジニヤリング　関</author>
  </authors>
  <commentList>
    <comment ref="G3" authorId="0" shapeId="0" xr:uid="{00000000-0006-0000-0900-000001000000}">
      <text>
        <r>
          <rPr>
            <b/>
            <sz val="9"/>
            <color indexed="81"/>
            <rFont val="MS P ゴシック"/>
            <family val="3"/>
            <charset val="128"/>
          </rPr>
          <t>A6 入力情報からの自動入力されます。</t>
        </r>
      </text>
    </comment>
    <comment ref="G34" authorId="0" shapeId="0" xr:uid="{00000000-0006-0000-0900-000002000000}">
      <text>
        <r>
          <rPr>
            <b/>
            <sz val="9"/>
            <color indexed="81"/>
            <rFont val="MS P ゴシック"/>
            <family val="3"/>
            <charset val="128"/>
          </rPr>
          <t>該当するレートを選択してください。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契約第1課</author>
  </authors>
  <commentList>
    <comment ref="F6" authorId="0" shapeId="0" xr:uid="{00000000-0006-0000-0A00-000001000000}">
      <text>
        <r>
          <rPr>
            <b/>
            <sz val="9"/>
            <color indexed="81"/>
            <rFont val="MS P ゴシック"/>
            <family val="3"/>
            <charset val="128"/>
          </rPr>
          <t xml:space="preserve">プルダウンから選択してください。
</t>
        </r>
      </text>
    </comment>
    <comment ref="G6" authorId="0" shapeId="0" xr:uid="{00000000-0006-0000-0A00-000002000000}">
      <text>
        <r>
          <rPr>
            <b/>
            <sz val="9"/>
            <color indexed="81"/>
            <rFont val="MS P ゴシック"/>
            <family val="3"/>
            <charset val="128"/>
          </rPr>
          <t>プルダウンから選択してください。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YAMAGUCHI Naotaka/PR</author>
  </authors>
  <commentList>
    <comment ref="I3" authorId="0" shapeId="0" xr:uid="{E786D86E-CF2B-4CBA-8205-844CE3E19541}">
      <text>
        <r>
          <rPr>
            <b/>
            <sz val="10"/>
            <color indexed="81"/>
            <rFont val="ＭＳ Ｐゴシック"/>
            <family val="3"/>
            <charset val="128"/>
          </rPr>
          <t>航空賃の証拠書類は「様式21証書貼付台紙」に貼付し、本「証書番号」欄に「証書貼付台紙」の証書番号を記入の上、本紙を当該証書貼付台紙に添付してください。</t>
        </r>
      </text>
    </comment>
  </commentList>
</comments>
</file>

<file path=xl/sharedStrings.xml><?xml version="1.0" encoding="utf-8"?>
<sst xmlns="http://schemas.openxmlformats.org/spreadsheetml/2006/main" count="569" uniqueCount="391">
  <si>
    <t>精算報告明細書（旅費）</t>
    <rPh sb="0" eb="2">
      <t>セイサン</t>
    </rPh>
    <rPh sb="2" eb="4">
      <t>ホウコク</t>
    </rPh>
    <rPh sb="4" eb="7">
      <t>メイサイショ</t>
    </rPh>
    <rPh sb="8" eb="10">
      <t>リョヒ</t>
    </rPh>
    <phoneticPr fontId="1"/>
  </si>
  <si>
    <t>氏名</t>
    <rPh sb="0" eb="2">
      <t>シメイ</t>
    </rPh>
    <phoneticPr fontId="1"/>
  </si>
  <si>
    <t>現地業務期間　注1,2,3</t>
    <rPh sb="4" eb="6">
      <t>キカン</t>
    </rPh>
    <phoneticPr fontId="1"/>
  </si>
  <si>
    <t>航空券
クラス
（実績）</t>
    <rPh sb="0" eb="3">
      <t>コウクウケン</t>
    </rPh>
    <rPh sb="9" eb="11">
      <t>ジッセキ</t>
    </rPh>
    <phoneticPr fontId="1"/>
  </si>
  <si>
    <t>旅費（航空賃）</t>
    <rPh sb="0" eb="2">
      <t>リョヒ</t>
    </rPh>
    <rPh sb="3" eb="5">
      <t>コウクウ</t>
    </rPh>
    <rPh sb="5" eb="6">
      <t>チン</t>
    </rPh>
    <phoneticPr fontId="1"/>
  </si>
  <si>
    <t>証書
番号</t>
    <rPh sb="0" eb="2">
      <t>ショウショ</t>
    </rPh>
    <rPh sb="3" eb="5">
      <t>バンゴウ</t>
    </rPh>
    <phoneticPr fontId="1"/>
  </si>
  <si>
    <t>格付</t>
    <rPh sb="0" eb="1">
      <t>カク</t>
    </rPh>
    <rPh sb="1" eb="2">
      <t>ヅ</t>
    </rPh>
    <phoneticPr fontId="1"/>
  </si>
  <si>
    <t>旅費（その他）</t>
    <rPh sb="0" eb="2">
      <t>リョヒ</t>
    </rPh>
    <rPh sb="5" eb="6">
      <t>タ</t>
    </rPh>
    <phoneticPr fontId="1"/>
  </si>
  <si>
    <t>小　計</t>
    <rPh sb="0" eb="1">
      <t>ショウ</t>
    </rPh>
    <rPh sb="2" eb="3">
      <t>ケイ</t>
    </rPh>
    <phoneticPr fontId="1"/>
  </si>
  <si>
    <t>備　考</t>
    <rPh sb="0" eb="1">
      <t>ソナエ</t>
    </rPh>
    <rPh sb="2" eb="3">
      <t>コウ</t>
    </rPh>
    <phoneticPr fontId="1"/>
  </si>
  <si>
    <t>開始日</t>
    <rPh sb="0" eb="2">
      <t>カイシ</t>
    </rPh>
    <rPh sb="2" eb="3">
      <t>ビ</t>
    </rPh>
    <phoneticPr fontId="1"/>
  </si>
  <si>
    <t>終了日</t>
    <rPh sb="0" eb="2">
      <t>シュウリョウ</t>
    </rPh>
    <rPh sb="2" eb="3">
      <t>ヒ</t>
    </rPh>
    <phoneticPr fontId="1"/>
  </si>
  <si>
    <t>日数</t>
    <rPh sb="0" eb="2">
      <t>ニッスウ</t>
    </rPh>
    <phoneticPr fontId="1"/>
  </si>
  <si>
    <t>契約額</t>
    <rPh sb="0" eb="2">
      <t>ケイヤク</t>
    </rPh>
    <rPh sb="2" eb="3">
      <t>ガク</t>
    </rPh>
    <phoneticPr fontId="1"/>
  </si>
  <si>
    <t>精算額</t>
    <rPh sb="0" eb="3">
      <t>セイサンガク</t>
    </rPh>
    <phoneticPr fontId="1"/>
  </si>
  <si>
    <t>　日　当</t>
    <phoneticPr fontId="1"/>
  </si>
  <si>
    <t>宿泊料</t>
    <phoneticPr fontId="1"/>
  </si>
  <si>
    <t>内国
旅費</t>
    <rPh sb="0" eb="2">
      <t>ナイコク</t>
    </rPh>
    <rPh sb="3" eb="5">
      <t>リョヒ</t>
    </rPh>
    <phoneticPr fontId="1"/>
  </si>
  <si>
    <r>
      <t>特別手当</t>
    </r>
    <r>
      <rPr>
        <vertAlign val="superscript"/>
        <sz val="11"/>
        <color theme="1"/>
        <rFont val="ＭＳ ゴシック"/>
        <family val="3"/>
        <charset val="128"/>
      </rPr>
      <t>注4</t>
    </r>
    <rPh sb="0" eb="2">
      <t>トクベツ</t>
    </rPh>
    <rPh sb="2" eb="4">
      <t>テアテ</t>
    </rPh>
    <rPh sb="4" eb="5">
      <t>チュウ</t>
    </rPh>
    <phoneticPr fontId="1"/>
  </si>
  <si>
    <r>
      <t>戦争特約
保険料</t>
    </r>
    <r>
      <rPr>
        <vertAlign val="superscript"/>
        <sz val="11"/>
        <color theme="1"/>
        <rFont val="ＭＳ ゴシック"/>
        <family val="3"/>
        <charset val="128"/>
      </rPr>
      <t>注5</t>
    </r>
    <rPh sb="8" eb="9">
      <t>チュウ</t>
    </rPh>
    <phoneticPr fontId="1"/>
  </si>
  <si>
    <t>証書
番号</t>
    <phoneticPr fontId="1"/>
  </si>
  <si>
    <t>合計額</t>
    <phoneticPr fontId="1"/>
  </si>
  <si>
    <t>合計額</t>
    <rPh sb="0" eb="2">
      <t>ゴウケイ</t>
    </rPh>
    <rPh sb="2" eb="3">
      <t>ガク</t>
    </rPh>
    <phoneticPr fontId="1"/>
  </si>
  <si>
    <t>合計額（千円未満切捨て）</t>
    <phoneticPr fontId="1"/>
  </si>
  <si>
    <t>合計額（千円未満切捨て）</t>
    <rPh sb="0" eb="2">
      <t>ゴウケイ</t>
    </rPh>
    <rPh sb="2" eb="3">
      <t>ガク</t>
    </rPh>
    <phoneticPr fontId="1"/>
  </si>
  <si>
    <t>注１）現地業務期間については、渡航ごとに記載願います。</t>
    <rPh sb="0" eb="1">
      <t>チュウ</t>
    </rPh>
    <rPh sb="3" eb="5">
      <t>ゲンチ</t>
    </rPh>
    <rPh sb="5" eb="7">
      <t>ギョウム</t>
    </rPh>
    <rPh sb="7" eb="9">
      <t>キカン</t>
    </rPh>
    <rPh sb="15" eb="17">
      <t>トコウ</t>
    </rPh>
    <rPh sb="20" eb="22">
      <t>キサイ</t>
    </rPh>
    <rPh sb="22" eb="23">
      <t>ネガ</t>
    </rPh>
    <phoneticPr fontId="1"/>
  </si>
  <si>
    <t>注２）現地業務日数には、原則、自社負担業務の日数を含まないものとします。ただし、打合簿により、日当・宿泊料等の支出を監督職員が承諾している場合は、承諾された日数を含んで現地業務日数を記載するとともに当該打合簿の写を添付してください。</t>
    <rPh sb="0" eb="1">
      <t>チュウ</t>
    </rPh>
    <rPh sb="3" eb="5">
      <t>ゲンチ</t>
    </rPh>
    <rPh sb="5" eb="7">
      <t>ギョウム</t>
    </rPh>
    <rPh sb="7" eb="9">
      <t>ニッスウ</t>
    </rPh>
    <rPh sb="12" eb="14">
      <t>ゲンソク</t>
    </rPh>
    <rPh sb="15" eb="17">
      <t>ジシャ</t>
    </rPh>
    <rPh sb="17" eb="19">
      <t>フタン</t>
    </rPh>
    <rPh sb="19" eb="21">
      <t>ギョウム</t>
    </rPh>
    <rPh sb="22" eb="24">
      <t>ニッスウ</t>
    </rPh>
    <rPh sb="25" eb="26">
      <t>フク</t>
    </rPh>
    <rPh sb="40" eb="42">
      <t>ウチアワ</t>
    </rPh>
    <rPh sb="42" eb="43">
      <t>ボ</t>
    </rPh>
    <rPh sb="47" eb="49">
      <t>ニットウ</t>
    </rPh>
    <rPh sb="50" eb="53">
      <t>シュクハクリョウ</t>
    </rPh>
    <rPh sb="53" eb="54">
      <t>トウ</t>
    </rPh>
    <rPh sb="55" eb="57">
      <t>シシュツ</t>
    </rPh>
    <rPh sb="58" eb="60">
      <t>カントク</t>
    </rPh>
    <rPh sb="60" eb="62">
      <t>ショクイン</t>
    </rPh>
    <rPh sb="63" eb="65">
      <t>ショウダク</t>
    </rPh>
    <rPh sb="69" eb="71">
      <t>バアイ</t>
    </rPh>
    <rPh sb="73" eb="75">
      <t>ショウダク</t>
    </rPh>
    <rPh sb="78" eb="80">
      <t>ニッスウ</t>
    </rPh>
    <rPh sb="81" eb="82">
      <t>フク</t>
    </rPh>
    <rPh sb="84" eb="86">
      <t>ゲンチ</t>
    </rPh>
    <rPh sb="86" eb="88">
      <t>ギョウム</t>
    </rPh>
    <rPh sb="88" eb="90">
      <t>ニッスウ</t>
    </rPh>
    <rPh sb="91" eb="93">
      <t>キサイ</t>
    </rPh>
    <rPh sb="99" eb="101">
      <t>トウガイ</t>
    </rPh>
    <rPh sb="101" eb="103">
      <t>ウチアワ</t>
    </rPh>
    <rPh sb="103" eb="104">
      <t>ボ</t>
    </rPh>
    <rPh sb="105" eb="106">
      <t>ウツ</t>
    </rPh>
    <rPh sb="107" eb="109">
      <t>テンプ</t>
    </rPh>
    <phoneticPr fontId="1"/>
  </si>
  <si>
    <t>注３）現地業務期間中に他の業務や自社負担による業務が含まれる場合、日当・宿泊料等をどのように折半するかについての打合簿の写を添付してください。</t>
    <rPh sb="0" eb="1">
      <t>チュウ</t>
    </rPh>
    <rPh sb="5" eb="7">
      <t>ギョウム</t>
    </rPh>
    <rPh sb="33" eb="35">
      <t>ニットウ</t>
    </rPh>
    <rPh sb="36" eb="39">
      <t>シュクハクリョウ</t>
    </rPh>
    <rPh sb="39" eb="40">
      <t>トウ</t>
    </rPh>
    <rPh sb="60" eb="61">
      <t>ウツ</t>
    </rPh>
    <rPh sb="62" eb="64">
      <t>テンプ</t>
    </rPh>
    <phoneticPr fontId="1"/>
  </si>
  <si>
    <t>注４）特別手当については、アフガニスタン案件のみが対象であるため、その他案件では欄そのものを削除して差支えありません。</t>
    <rPh sb="0" eb="1">
      <t>チュウ</t>
    </rPh>
    <rPh sb="3" eb="5">
      <t>トクベツ</t>
    </rPh>
    <rPh sb="5" eb="7">
      <t>テアテ</t>
    </rPh>
    <rPh sb="20" eb="22">
      <t>アンケン</t>
    </rPh>
    <rPh sb="25" eb="27">
      <t>タイショウ</t>
    </rPh>
    <rPh sb="35" eb="36">
      <t>タ</t>
    </rPh>
    <rPh sb="36" eb="38">
      <t>アンケン</t>
    </rPh>
    <rPh sb="40" eb="41">
      <t>ラン</t>
    </rPh>
    <rPh sb="46" eb="48">
      <t>サクジョ</t>
    </rPh>
    <rPh sb="50" eb="52">
      <t>サシツカ</t>
    </rPh>
    <phoneticPr fontId="1"/>
  </si>
  <si>
    <t>注５）戦争特約保険料の期間と現地業務期間の平仄が合わない場合、その理由を備考に記載願います。（例：年間５回の渡航を予定しているので、個別の渡航ではなく、１年間で通して付保している。）</t>
    <rPh sb="0" eb="1">
      <t>チュウ</t>
    </rPh>
    <rPh sb="41" eb="42">
      <t>ネガ</t>
    </rPh>
    <phoneticPr fontId="1"/>
  </si>
  <si>
    <t>様式３</t>
    <rPh sb="0" eb="2">
      <t>ヨウシキ</t>
    </rPh>
    <phoneticPr fontId="1"/>
  </si>
  <si>
    <t>契約金額精算報告内訳書</t>
  </si>
  <si>
    <t>（単位：円）</t>
    <phoneticPr fontId="1"/>
  </si>
  <si>
    <t>費　目</t>
    <phoneticPr fontId="1"/>
  </si>
  <si>
    <r>
      <t>契約金額</t>
    </r>
    <r>
      <rPr>
        <vertAlign val="superscript"/>
        <sz val="12"/>
        <color rgb="FF000000"/>
        <rFont val="ＭＳ ゴシック"/>
        <family val="3"/>
        <charset val="128"/>
      </rPr>
      <t>注２</t>
    </r>
    <phoneticPr fontId="1"/>
  </si>
  <si>
    <t>精算額</t>
    <phoneticPr fontId="1"/>
  </si>
  <si>
    <t>契約金額－精算額</t>
    <phoneticPr fontId="1"/>
  </si>
  <si>
    <r>
      <t>前払額</t>
    </r>
    <r>
      <rPr>
        <vertAlign val="superscript"/>
        <sz val="12"/>
        <color theme="1"/>
        <rFont val="ＭＳ ゴシック"/>
        <family val="3"/>
        <charset val="128"/>
      </rPr>
      <t>注３</t>
    </r>
    <rPh sb="0" eb="1">
      <t>マエ</t>
    </rPh>
    <phoneticPr fontId="1"/>
  </si>
  <si>
    <r>
      <t>部分払額</t>
    </r>
    <r>
      <rPr>
        <vertAlign val="superscript"/>
        <sz val="12"/>
        <color indexed="8"/>
        <rFont val="ＭＳ ゴシック"/>
        <family val="3"/>
        <charset val="128"/>
      </rPr>
      <t>注３</t>
    </r>
    <phoneticPr fontId="1"/>
  </si>
  <si>
    <t>概算払額</t>
    <phoneticPr fontId="1"/>
  </si>
  <si>
    <t>既払総額</t>
    <phoneticPr fontId="1"/>
  </si>
  <si>
    <r>
      <rPr>
        <sz val="12"/>
        <color rgb="FF000000"/>
        <rFont val="ＭＳ ゴシック"/>
        <family val="3"/>
        <charset val="128"/>
      </rPr>
      <t>請求予定額</t>
    </r>
    <r>
      <rPr>
        <vertAlign val="superscript"/>
        <sz val="12"/>
        <color rgb="FF000000"/>
        <rFont val="ＭＳ ゴシック"/>
        <family val="3"/>
        <charset val="128"/>
      </rPr>
      <t>注4</t>
    </r>
  </si>
  <si>
    <t>合計</t>
    <rPh sb="0" eb="2">
      <t>ゴウケイ</t>
    </rPh>
    <phoneticPr fontId="1"/>
  </si>
  <si>
    <t>Ⅰ．報酬額</t>
    <rPh sb="2" eb="4">
      <t>ホウシュウ</t>
    </rPh>
    <rPh sb="4" eb="5">
      <t>ガク</t>
    </rPh>
    <phoneticPr fontId="1"/>
  </si>
  <si>
    <r>
      <t>Ⅱ.直接経費</t>
    </r>
    <r>
      <rPr>
        <vertAlign val="superscript"/>
        <sz val="12"/>
        <color theme="1"/>
        <rFont val="ＭＳ ゴシック"/>
        <family val="3"/>
        <charset val="128"/>
      </rPr>
      <t>注１</t>
    </r>
    <rPh sb="2" eb="4">
      <t>チョクセツ</t>
    </rPh>
    <rPh sb="4" eb="6">
      <t>ケイヒ</t>
    </rPh>
    <phoneticPr fontId="1"/>
  </si>
  <si>
    <r>
      <rPr>
        <sz val="12"/>
        <color rgb="FF000000"/>
        <rFont val="ＭＳ ゴシック"/>
        <family val="3"/>
        <charset val="128"/>
      </rPr>
      <t>（１）旅費（航空賃）</t>
    </r>
    <r>
      <rPr>
        <vertAlign val="superscript"/>
        <sz val="12"/>
        <color rgb="FF000000"/>
        <rFont val="ＭＳ ゴシック"/>
        <family val="3"/>
        <charset val="128"/>
      </rPr>
      <t xml:space="preserve"> 注７</t>
    </r>
  </si>
  <si>
    <r>
      <t xml:space="preserve">（２）旅費 （その他） </t>
    </r>
    <r>
      <rPr>
        <vertAlign val="superscript"/>
        <sz val="12"/>
        <color theme="1"/>
        <rFont val="ＭＳ ゴシック"/>
        <family val="3"/>
        <charset val="128"/>
      </rPr>
      <t>注７</t>
    </r>
    <rPh sb="3" eb="5">
      <t>リョヒ</t>
    </rPh>
    <rPh sb="9" eb="10">
      <t>タ</t>
    </rPh>
    <phoneticPr fontId="1"/>
  </si>
  <si>
    <t>（３）一般業務費</t>
    <rPh sb="3" eb="5">
      <t>イッパン</t>
    </rPh>
    <rPh sb="5" eb="7">
      <t>ギョウム</t>
    </rPh>
    <rPh sb="7" eb="8">
      <t>ヒ</t>
    </rPh>
    <phoneticPr fontId="1"/>
  </si>
  <si>
    <t>（４）機材費</t>
    <rPh sb="3" eb="5">
      <t>キザイ</t>
    </rPh>
    <rPh sb="4" eb="5">
      <t>ザイ</t>
    </rPh>
    <rPh sb="5" eb="6">
      <t>ヒ</t>
    </rPh>
    <phoneticPr fontId="1"/>
  </si>
  <si>
    <t>（５）現地一時隔離関連費</t>
    <phoneticPr fontId="1"/>
  </si>
  <si>
    <t>（６）本邦一時隔離関連費</t>
    <rPh sb="3" eb="5">
      <t>ホンポウ</t>
    </rPh>
    <phoneticPr fontId="1"/>
  </si>
  <si>
    <t>Ⅲ．小計（(Ⅰ．＋Ⅱ．)</t>
    <rPh sb="2" eb="4">
      <t>ショウケイ</t>
    </rPh>
    <phoneticPr fontId="1"/>
  </si>
  <si>
    <t>Ⅳ．消費税及び地方消費税の合計金額</t>
    <phoneticPr fontId="1"/>
  </si>
  <si>
    <t>合　計(Ⅲ.＋Ⅳ.)</t>
    <phoneticPr fontId="1"/>
  </si>
  <si>
    <t>千円未満切捨て廃止により、契約金額を超える精算額となる場合は、コロナ関連経費なども含めて超過額が契約金額（税込）の50万円以内において打合簿不要で精算対象となります。該当する場合は、左記のチェックボックスに「レ」を入れてください。なお、50万円を超える場合は変更契約が必要となりますので予めご注意ください。</t>
  </si>
  <si>
    <r>
      <rPr>
        <sz val="10"/>
        <color rgb="FF000000"/>
        <rFont val="ＭＳ ゴシック"/>
      </rPr>
      <t>注１）直接経費の費目構成については、契約ごとに異なります。契約金額内訳書に記載されている費目を使用してください。
注２）契約変更している場合は、最終契約変更後の契約金額内訳を記載してください。
注３）複数の前払、部分払がある場合はその合計額を記載してください。
注４）請求額には、精算額から前払額、部分払額及び概算払額を控除した数字を記載してください。
注５）請求額における消費税等の額は、精算額の小計から、部分払（及び概算払）において確定した消費税額を控除してください。
注６）黄色で着色されたセル</t>
    </r>
    <r>
      <rPr>
        <b/>
        <u/>
        <sz val="10"/>
        <color rgb="FF000000"/>
        <rFont val="ＭＳ ゴシック"/>
      </rPr>
      <t>以外</t>
    </r>
    <r>
      <rPr>
        <sz val="10"/>
        <color rgb="FF000000"/>
        <rFont val="ＭＳ ゴシック"/>
      </rPr>
      <t xml:space="preserve">には計算式を入れています。必要に応じ、計算式を削除してください。
</t>
    </r>
    <r>
      <rPr>
        <b/>
        <sz val="10"/>
        <color rgb="FFFF0000"/>
        <rFont val="ＭＳ ゴシック"/>
      </rPr>
      <t>注７）様式４（旅費） (特例 様式内の注4参照)利用の場合、本シート精算額(D列）は自動入力されませんので手入力で記載してください。</t>
    </r>
  </si>
  <si>
    <t>様式４</t>
    <phoneticPr fontId="1"/>
  </si>
  <si>
    <t>（１）旅費（航空賃）</t>
    <rPh sb="3" eb="5">
      <t>リョヒ</t>
    </rPh>
    <rPh sb="6" eb="8">
      <t>コウクウ</t>
    </rPh>
    <rPh sb="8" eb="9">
      <t>チン</t>
    </rPh>
    <phoneticPr fontId="1"/>
  </si>
  <si>
    <t>（２）-1）旅費（その他）　日当、宿泊料等</t>
    <rPh sb="11" eb="12">
      <t>タ</t>
    </rPh>
    <rPh sb="14" eb="16">
      <t>ニットウ</t>
    </rPh>
    <rPh sb="17" eb="20">
      <t>シュクハクリョウ</t>
    </rPh>
    <rPh sb="20" eb="21">
      <t>トウ</t>
    </rPh>
    <phoneticPr fontId="1"/>
  </si>
  <si>
    <r>
      <t>現地業務期間</t>
    </r>
    <r>
      <rPr>
        <vertAlign val="superscript"/>
        <sz val="12"/>
        <rFont val="ＭＳ ゴシック"/>
        <family val="3"/>
        <charset val="128"/>
      </rPr>
      <t>注1,2,3</t>
    </r>
    <rPh sb="4" eb="6">
      <t>キカン</t>
    </rPh>
    <phoneticPr fontId="1"/>
  </si>
  <si>
    <t>旅費（その他）</t>
    <phoneticPr fontId="1"/>
  </si>
  <si>
    <r>
      <t>宿泊料</t>
    </r>
    <r>
      <rPr>
        <vertAlign val="superscript"/>
        <sz val="12"/>
        <rFont val="ＭＳ ゴシック"/>
        <family val="3"/>
        <charset val="128"/>
      </rPr>
      <t>注4</t>
    </r>
    <rPh sb="3" eb="4">
      <t>チュウ</t>
    </rPh>
    <phoneticPr fontId="1"/>
  </si>
  <si>
    <r>
      <t>特別手当</t>
    </r>
    <r>
      <rPr>
        <vertAlign val="superscript"/>
        <sz val="12"/>
        <rFont val="ＭＳ ゴシック"/>
        <family val="3"/>
        <charset val="128"/>
      </rPr>
      <t>注5</t>
    </r>
    <rPh sb="0" eb="2">
      <t>トクベツ</t>
    </rPh>
    <rPh sb="2" eb="4">
      <t>テアテ</t>
    </rPh>
    <rPh sb="4" eb="5">
      <t>チュウ</t>
    </rPh>
    <phoneticPr fontId="1"/>
  </si>
  <si>
    <t>（２）-2）旅費（その他）戦争特約保険料)</t>
    <rPh sb="13" eb="15">
      <t>センソウ</t>
    </rPh>
    <rPh sb="15" eb="17">
      <t>トクヤク</t>
    </rPh>
    <rPh sb="17" eb="19">
      <t>ホケン</t>
    </rPh>
    <rPh sb="19" eb="20">
      <t>リョウ</t>
    </rPh>
    <phoneticPr fontId="1"/>
  </si>
  <si>
    <r>
      <t>戦争特約
保険料</t>
    </r>
    <r>
      <rPr>
        <vertAlign val="superscript"/>
        <sz val="11"/>
        <rFont val="ＭＳ ゴシック"/>
        <family val="3"/>
        <charset val="128"/>
      </rPr>
      <t>注6</t>
    </r>
    <rPh sb="8" eb="9">
      <t>チュウ</t>
    </rPh>
    <phoneticPr fontId="1"/>
  </si>
  <si>
    <t>合計額</t>
  </si>
  <si>
    <t>（２）旅費（その他）　合計</t>
  </si>
  <si>
    <t xml:space="preserve">●2026年度7月公示以降の新規案件、もしくは7月以降の継続契約に係る打合簿を締結した継続案件はNEW様式４（旅費）となります（「宿泊費・宿泊手当」を計上する案件となります）　
●上記にあてはまらない案件（「日当・宿泊料」を計上する案件）は本シートとなります。ただし、2026年7月1日以降の旅費につき「宿泊費・宿泊手当」を計上する部分については、NEW様式４（旅費）にご記入ください。本シート及び　NEW様式４（旅費）シート双方に記入いただくと、様式３　契約金額精算報告書内訳書に両シートの合計精算額が反映されます。 　
</t>
    <phoneticPr fontId="1"/>
  </si>
  <si>
    <t>注１）現地業務期間については、渡航ごと（複数国にまたがる業務の場合は国ごと）に記載してください。</t>
    <rPh sb="0" eb="1">
      <t>チュウ</t>
    </rPh>
    <rPh sb="3" eb="5">
      <t>ゲンチ</t>
    </rPh>
    <rPh sb="5" eb="7">
      <t>ギョウム</t>
    </rPh>
    <rPh sb="7" eb="9">
      <t>キカン</t>
    </rPh>
    <rPh sb="15" eb="17">
      <t>トコウ</t>
    </rPh>
    <rPh sb="39" eb="41">
      <t>キサイ</t>
    </rPh>
    <phoneticPr fontId="1"/>
  </si>
  <si>
    <t>注４）宿泊数は現地業務期間から２日を引いた泊数を計上しますが、2026年４月１日以降に開始する渡航よりインド、インドネシア、オーストラリア、カンボジア、シンガポール、スリランカ、タイ、ネパール、パラオ、バングラデシュ、フィリピン、ブルネイ、ベトナム、マレーシア、ミクロネシア、モンゴル、韓国、中国への渡航(2026年3月31日以前については、中国、韓国、モンゴル、フィリピン、ブルネイ、ミクロ ネシア、マーシャル諸島)は１日のみ引きます。その場合は様式４_(旅費)(特例)をご利用ください。</t>
  </si>
  <si>
    <t>注５）特別手当については、アフガニスタン案件のみが対象であるため、その他案件では欄そのものを削除して差支えありません。</t>
    <rPh sb="0" eb="1">
      <t>チュウ</t>
    </rPh>
    <rPh sb="3" eb="5">
      <t>トクベツ</t>
    </rPh>
    <rPh sb="5" eb="7">
      <t>テアテ</t>
    </rPh>
    <rPh sb="20" eb="22">
      <t>アンケン</t>
    </rPh>
    <rPh sb="25" eb="27">
      <t>タイショウ</t>
    </rPh>
    <rPh sb="35" eb="36">
      <t>タ</t>
    </rPh>
    <rPh sb="36" eb="38">
      <t>アンケン</t>
    </rPh>
    <rPh sb="40" eb="41">
      <t>ラン</t>
    </rPh>
    <rPh sb="46" eb="48">
      <t>サクジョ</t>
    </rPh>
    <rPh sb="50" eb="52">
      <t>サシツカ</t>
    </rPh>
    <phoneticPr fontId="1"/>
  </si>
  <si>
    <t>注６）戦争特約保険料の期間と現地業務期間の平仄が合わない場合、その理由を備考に記載してください。（例：年間５回の渡航を予定しているので、個別の渡航ではなく、１年間で通して付保している。）</t>
    <rPh sb="0" eb="1">
      <t>チュウ</t>
    </rPh>
    <phoneticPr fontId="1"/>
  </si>
  <si>
    <r>
      <rPr>
        <sz val="12"/>
        <color rgb="FF000000"/>
        <rFont val="ＭＳ ゴシック"/>
        <family val="3"/>
        <charset val="128"/>
      </rPr>
      <t>注７）黄色で着色されたセル</t>
    </r>
    <r>
      <rPr>
        <b/>
        <u/>
        <sz val="12"/>
        <color rgb="FF000000"/>
        <rFont val="ＭＳ ゴシック"/>
        <family val="3"/>
        <charset val="128"/>
      </rPr>
      <t>以外</t>
    </r>
    <r>
      <rPr>
        <sz val="12"/>
        <color rgb="FF000000"/>
        <rFont val="ＭＳ ゴシック"/>
        <family val="3"/>
        <charset val="128"/>
      </rPr>
      <t>には計算式を入れています。必要に応じ、計算式を削除してください。</t>
    </r>
  </si>
  <si>
    <t>注８）Withコロナ下における新しい渡航管理体系に基づき業務地へ渡航する場合、緊急移送が含まれている旅行保険に加入している場合において、その保険料の一部費用の計上を認めます。具体的には、１日当たり税抜２００円を発注者として負担します。本経費の計上については、打合簿の作成は不要です。この費用は、精算・検算の簡素化のため、日当単価に２００円を加算して、旅費（その他）に計上・精算してください（日当単価が４,５００円の場合４,７００円として計上３０日等を超える場合の日当については低減させた額に２００円を加算し、４,０５０円の場合４,２５０円として計上）。精算報告書提出時においては、加入している旅行保険の付保期間及び緊急移送が当該保険に含まれていることが分かる内訳書等を明示してください。</t>
  </si>
  <si>
    <t>【様式１２廃止に伴い以下に該当する場合は備考欄に補記してください】
■旅費の按分に係る打合簿もしくは確認書、「旅費分担打合簿／確認書あり。打合簿番号●●もしくは●月●日付打合せ簿参照」
■日当宿泊の特別単価等の打合簿がある場合「特別宿泊料の途中適用あり。打合簿番号●●もしくは●月●日付打合せ簿参照」
【証憑への補記】
■右上に証書番号を追記してください。
■消費税対象の内訳が明細で確認できない場合は補記してください。
■外貨で航空券を購入した場合、証憑に「USD●●×●●年●月JICAレート●●」等補記してください。円貨換算額は小数点第一位を切り捨てしてください。　　</t>
    <phoneticPr fontId="1"/>
  </si>
  <si>
    <t>（２）旅費（その他）　合計</t>
    <phoneticPr fontId="1"/>
  </si>
  <si>
    <t xml:space="preserve">●2026年度7月公示以降の新規案件、もしくは7月以降の継続契約に係る打合簿を締結した継続案件はNEW様式４（旅費） (特例 様式内の注4参照)となります（「宿泊費・宿泊手当」を計上する案件となります）。　
●上記にあてはまらない案件（「日当・宿泊料」を計上する案件）は本シートとなります。ただし、2026年7月1日以降の旅費につき「宿泊費・宿泊手当」を計上する部分については、NEW様式４（旅費） (特例 様式内の注4参照)にご記入ください。本シート及びNEW様式４（旅費） (特例 様式内の注4参照)シート双方に記入いただき、各シート（１）旅費（航空賃）、（２）旅費（その他）　それぞれの合計額を様式３　契約金額精算報告書内訳書の精算額に記載してください。
</t>
    <rPh sb="135" eb="136">
      <t>ホン</t>
    </rPh>
    <phoneticPr fontId="1"/>
  </si>
  <si>
    <t>注４）2026年４月１日以降に開始する渡航よりインド、インドネシア、オーストラリア、カンボジア、シンガポール、スリランカ、タイ、ネパール、パラオ、バングラデシュ、フィリピン、ブルネイ、ベトナム、マレーシア、ミクロネシア、モンゴル、韓国、中国(2026年3月31日以前については、中国、韓国、モンゴル、フィリピン、ブルネイ、ミクロ ネシア、マーシャル諸島)への渡航は１日のみ引きます。その場合はこのシートをご利用ください。</t>
  </si>
  <si>
    <t>注８）With コロナ下における新しい渡航管理体系に基づき業務地へ渡航する場合、緊急移送が含まれている旅行保険に加入している場合おいて、その保険料の一部費用の計上を認めます。具体的には、１日当たり税抜２００円を発注者として負担します。本経費の計上につい　　　ては、打合簿の作成は不要です。この費用は、精算・検算の簡素化のため、日当単価に２００円を加算して、旅費（その他）に計上・精算してください（日当単価が４,５００円の場合４,７００円として計上、30 日等を超える場合の日当については低減させた額に２００円を加算し、４,０５０円の場合４,２５０円として計上）。精算報告書提出時においては、加入している旅行保険の付保期間及び緊急移送が当該保険に含まれていることが分かる内訳書等を明示してください。</t>
  </si>
  <si>
    <t>渡航国</t>
    <rPh sb="0" eb="2">
      <t>トコウ</t>
    </rPh>
    <rPh sb="2" eb="3">
      <t>コク</t>
    </rPh>
    <phoneticPr fontId="1"/>
  </si>
  <si>
    <t>　宿泊手当</t>
    <rPh sb="1" eb="3">
      <t>シュクハク</t>
    </rPh>
    <rPh sb="3" eb="5">
      <t>テアテ</t>
    </rPh>
    <phoneticPr fontId="1"/>
  </si>
  <si>
    <r>
      <t>宿泊費</t>
    </r>
    <r>
      <rPr>
        <vertAlign val="superscript"/>
        <sz val="12"/>
        <rFont val="ＭＳ ゴシック"/>
        <family val="3"/>
        <charset val="128"/>
      </rPr>
      <t>注4</t>
    </r>
    <rPh sb="2" eb="3">
      <t>ヒ</t>
    </rPh>
    <rPh sb="3" eb="4">
      <t>チュウ</t>
    </rPh>
    <phoneticPr fontId="1"/>
  </si>
  <si>
    <t xml:space="preserve">●2026年度7月公示以降の新規案件、もしくは7月以降の継続契約に係る打合簿を締結した継続案件は本シートとなります（「宿泊費・宿泊手当」を計上する案件となります）　
●上記にあてはまらない案件（「日当・宿泊料」を計上する案件）は　様式４（旅費）となります。ただし、2026年7月1日以降の旅費につき「宿泊費・宿泊手当」を計上する部分については、本シートにご記入ください。本シート及び　様式４（旅費）シート双方に記入いただくと、様式３　契約金額精算報告書内訳書に両シートの合計精算額が反映されます。 </t>
  </si>
  <si>
    <t>注２）現地業務日数には、原則、自社負担業務の日数を含まないものとします。ただし、打合簿により、宿泊手当・宿泊費等の支出を監督職員が承諾している場合は、承諾された日数を含んで現地業務日数を記載するとともに当該打合簿の写を添付してください。</t>
    <rPh sb="0" eb="1">
      <t>チュウ</t>
    </rPh>
    <rPh sb="3" eb="5">
      <t>ゲンチ</t>
    </rPh>
    <rPh sb="5" eb="7">
      <t>ギョウム</t>
    </rPh>
    <rPh sb="7" eb="9">
      <t>ニッスウ</t>
    </rPh>
    <rPh sb="12" eb="14">
      <t>ゲンソク</t>
    </rPh>
    <rPh sb="15" eb="17">
      <t>ジシャ</t>
    </rPh>
    <rPh sb="17" eb="19">
      <t>フタン</t>
    </rPh>
    <rPh sb="19" eb="21">
      <t>ギョウム</t>
    </rPh>
    <rPh sb="22" eb="24">
      <t>ニッスウ</t>
    </rPh>
    <rPh sb="25" eb="26">
      <t>フク</t>
    </rPh>
    <rPh sb="40" eb="42">
      <t>ウチアワ</t>
    </rPh>
    <rPh sb="42" eb="43">
      <t>ボ</t>
    </rPh>
    <rPh sb="47" eb="49">
      <t>シュクハク</t>
    </rPh>
    <rPh sb="49" eb="51">
      <t>テアテ</t>
    </rPh>
    <rPh sb="55" eb="56">
      <t>トウ</t>
    </rPh>
    <rPh sb="57" eb="59">
      <t>シシュツ</t>
    </rPh>
    <rPh sb="60" eb="62">
      <t>カントク</t>
    </rPh>
    <rPh sb="62" eb="64">
      <t>ショクイン</t>
    </rPh>
    <rPh sb="65" eb="67">
      <t>ショウダク</t>
    </rPh>
    <rPh sb="71" eb="73">
      <t>バアイ</t>
    </rPh>
    <rPh sb="75" eb="77">
      <t>ショウダク</t>
    </rPh>
    <rPh sb="80" eb="82">
      <t>ニッスウ</t>
    </rPh>
    <rPh sb="83" eb="84">
      <t>フク</t>
    </rPh>
    <rPh sb="86" eb="88">
      <t>ゲンチ</t>
    </rPh>
    <rPh sb="88" eb="90">
      <t>ギョウム</t>
    </rPh>
    <rPh sb="90" eb="92">
      <t>ニッスウ</t>
    </rPh>
    <rPh sb="93" eb="95">
      <t>キサイ</t>
    </rPh>
    <rPh sb="101" eb="103">
      <t>トウガイ</t>
    </rPh>
    <rPh sb="103" eb="105">
      <t>ウチアワ</t>
    </rPh>
    <rPh sb="105" eb="106">
      <t>ボ</t>
    </rPh>
    <rPh sb="107" eb="108">
      <t>ウツ</t>
    </rPh>
    <rPh sb="109" eb="111">
      <t>テンプ</t>
    </rPh>
    <phoneticPr fontId="1"/>
  </si>
  <si>
    <t>注３）現地業務期間中に他の業務や自社負担による業務が含まれる場合、宿泊手当・宿泊費等をどのように折半するかについての打合簿の写を添付してください。</t>
    <rPh sb="0" eb="1">
      <t>チュウ</t>
    </rPh>
    <rPh sb="5" eb="7">
      <t>ギョウム</t>
    </rPh>
    <rPh sb="33" eb="35">
      <t>シュクハク</t>
    </rPh>
    <rPh sb="35" eb="37">
      <t>テアテ</t>
    </rPh>
    <rPh sb="38" eb="40">
      <t>シュクハク</t>
    </rPh>
    <rPh sb="40" eb="41">
      <t>ヒ</t>
    </rPh>
    <rPh sb="41" eb="42">
      <t>トウ</t>
    </rPh>
    <rPh sb="62" eb="63">
      <t>ウツ</t>
    </rPh>
    <rPh sb="64" eb="66">
      <t>テンプ</t>
    </rPh>
    <phoneticPr fontId="1"/>
  </si>
  <si>
    <t>注４）宿泊数は現地業務期間から２日を引いた泊数を計上しますが、インド、インドネシア、オーストラリア、カンボジア、シンガポール、スリランカ、タイ、ネパール、パラオ、バングラデシュ、フィリピン、ブルネイ、ベトナム、マレーシア、ミクロネシア、モンゴル、韓国、中国への渡航は１日のみ引きます。その場合は様式４_(旅費)(特例)をご利用ください。</t>
  </si>
  <si>
    <t xml:space="preserve">注７) 本邦外に居住する従事者が本邦で行った業務について「課税」を選択ください。
 </t>
    <rPh sb="0" eb="1">
      <t>チュウ</t>
    </rPh>
    <rPh sb="6" eb="7">
      <t>ガイ</t>
    </rPh>
    <rPh sb="8" eb="10">
      <t>キョジュウ</t>
    </rPh>
    <rPh sb="12" eb="15">
      <t>ジュウジシャ</t>
    </rPh>
    <rPh sb="16" eb="18">
      <t>ホンポウ</t>
    </rPh>
    <phoneticPr fontId="1"/>
  </si>
  <si>
    <r>
      <t>注８）黄色で着色されたセル</t>
    </r>
    <r>
      <rPr>
        <b/>
        <u/>
        <sz val="12"/>
        <rFont val="ＭＳ ゴシック"/>
        <family val="3"/>
        <charset val="128"/>
      </rPr>
      <t>以外</t>
    </r>
    <r>
      <rPr>
        <sz val="12"/>
        <rFont val="ＭＳ ゴシック"/>
        <family val="3"/>
        <charset val="128"/>
      </rPr>
      <t>には計算式を入れています。必要に応じ、計算式を削除してください。</t>
    </r>
    <phoneticPr fontId="1"/>
  </si>
  <si>
    <t xml:space="preserve">●2026年度7月公示以降の新規案件、もしくは7月以降の継続契約に係る打合簿を締結した継続案件は本シート　となります（「宿泊費・宿泊手当」を計上する案件となります）。　
●上記にあてはまらない案件（「日当・宿泊料」を計上する案件）は　様式４（旅費） (特例 様式内の注4参照)　となります。ただし、2026年7月1日以降の旅費につき「宿泊費・宿泊手当」を計上する部分については、本シートにご記入ください。本シート及び　様式４（旅費） (特例 様式内の注4参照)　シート双方に記入いただき、各シート（１）旅費（航空賃）、（２）旅費（その他）　それぞれの合計額を様式３　契約金額精算報告書内訳書の精算額に記載してください。
</t>
    <rPh sb="48" eb="49">
      <t>ホン</t>
    </rPh>
    <rPh sb="189" eb="190">
      <t>ホン</t>
    </rPh>
    <phoneticPr fontId="1"/>
  </si>
  <si>
    <t>注４）インド、インドネシア、オーストラリア、カンボジア、シンガポール、スリランカ、タイ、ネパール、パラオ、バングラデシュ、フィリピン、ブルネイ、ベトナム、マレーシア、ミクロネシア、モンゴル、韓国、中国への渡航は１日のみ引きます。その場合はこのシートをご利用ください。</t>
    <rPh sb="116" eb="118">
      <t>バアイ</t>
    </rPh>
    <rPh sb="126" eb="128">
      <t>リヨウ</t>
    </rPh>
    <phoneticPr fontId="1"/>
  </si>
  <si>
    <t>様式５</t>
    <rPh sb="0" eb="2">
      <t>ヨウシキ</t>
    </rPh>
    <phoneticPr fontId="1"/>
  </si>
  <si>
    <t>報酬額明細書</t>
    <rPh sb="0" eb="2">
      <t>ホウシュウ</t>
    </rPh>
    <rPh sb="2" eb="3">
      <t>ガク</t>
    </rPh>
    <rPh sb="3" eb="6">
      <t>メイサイショ</t>
    </rPh>
    <phoneticPr fontId="1"/>
  </si>
  <si>
    <t>契約金額内訳</t>
    <rPh sb="0" eb="2">
      <t>ケイヤク</t>
    </rPh>
    <rPh sb="2" eb="4">
      <t>キンガク</t>
    </rPh>
    <rPh sb="4" eb="6">
      <t>ウチワケ</t>
    </rPh>
    <phoneticPr fontId="1"/>
  </si>
  <si>
    <t>実績（精算）</t>
    <rPh sb="0" eb="2">
      <t>ジッセキ</t>
    </rPh>
    <rPh sb="3" eb="5">
      <t>セイサン</t>
    </rPh>
    <phoneticPr fontId="1"/>
  </si>
  <si>
    <t>備　考</t>
    <rPh sb="0" eb="1">
      <t>ビ</t>
    </rPh>
    <rPh sb="2" eb="3">
      <t>コウ</t>
    </rPh>
    <phoneticPr fontId="1"/>
  </si>
  <si>
    <t>１．格付：</t>
    <rPh sb="2" eb="4">
      <t>カクヅケ</t>
    </rPh>
    <phoneticPr fontId="1"/>
  </si>
  <si>
    <t>号</t>
    <rPh sb="0" eb="1">
      <t>ゴウ</t>
    </rPh>
    <phoneticPr fontId="1"/>
  </si>
  <si>
    <r>
      <t>２．業務人月（全体）</t>
    </r>
    <r>
      <rPr>
        <vertAlign val="superscript"/>
        <sz val="12"/>
        <rFont val="ＭＳ ゴシック"/>
        <family val="3"/>
        <charset val="128"/>
      </rPr>
      <t>注１）</t>
    </r>
    <r>
      <rPr>
        <sz val="12"/>
        <rFont val="ＭＳ ゴシック"/>
        <family val="3"/>
        <charset val="128"/>
      </rPr>
      <t>：</t>
    </r>
    <rPh sb="2" eb="4">
      <t>ギョウム</t>
    </rPh>
    <rPh sb="4" eb="6">
      <t>ニンゲツ</t>
    </rPh>
    <rPh sb="7" eb="9">
      <t>ゼンタイ</t>
    </rPh>
    <rPh sb="10" eb="11">
      <t>チュウ</t>
    </rPh>
    <phoneticPr fontId="1"/>
  </si>
  <si>
    <t>人・月</t>
    <rPh sb="0" eb="1">
      <t>ニン</t>
    </rPh>
    <rPh sb="2" eb="3">
      <t>ゲツ</t>
    </rPh>
    <phoneticPr fontId="1"/>
  </si>
  <si>
    <r>
      <t>３．全体報酬額（税抜）</t>
    </r>
    <r>
      <rPr>
        <vertAlign val="superscript"/>
        <sz val="12"/>
        <rFont val="ＭＳ ゴシック"/>
        <family val="3"/>
        <charset val="128"/>
      </rPr>
      <t>注２）</t>
    </r>
    <r>
      <rPr>
        <sz val="12"/>
        <rFont val="ＭＳ ゴシック"/>
        <family val="3"/>
        <charset val="128"/>
      </rPr>
      <t>：</t>
    </r>
    <rPh sb="4" eb="6">
      <t>ホウシュウ</t>
    </rPh>
    <rPh sb="6" eb="7">
      <t>ガク</t>
    </rPh>
    <rPh sb="8" eb="9">
      <t>ゼイ</t>
    </rPh>
    <rPh sb="9" eb="10">
      <t>ヌ</t>
    </rPh>
    <rPh sb="11" eb="12">
      <t>チュウ</t>
    </rPh>
    <phoneticPr fontId="1"/>
  </si>
  <si>
    <t>円</t>
    <rPh sb="0" eb="1">
      <t>エン</t>
    </rPh>
    <phoneticPr fontId="1"/>
  </si>
  <si>
    <t>千円未満切捨て</t>
    <rPh sb="0" eb="2">
      <t>センエン</t>
    </rPh>
    <rPh sb="2" eb="4">
      <t>ミマン</t>
    </rPh>
    <rPh sb="4" eb="5">
      <t>キ</t>
    </rPh>
    <rPh sb="5" eb="6">
      <t>ス</t>
    </rPh>
    <phoneticPr fontId="1"/>
  </si>
  <si>
    <r>
      <t>（適用算定式）</t>
    </r>
    <r>
      <rPr>
        <vertAlign val="superscript"/>
        <sz val="12"/>
        <rFont val="ＭＳ ゴシック"/>
        <family val="3"/>
        <charset val="128"/>
      </rPr>
      <t>注３）</t>
    </r>
    <rPh sb="1" eb="3">
      <t>テキヨウ</t>
    </rPh>
    <rPh sb="3" eb="5">
      <t>サンテイ</t>
    </rPh>
    <rPh sb="5" eb="6">
      <t>シキ</t>
    </rPh>
    <rPh sb="7" eb="8">
      <t>チュウ</t>
    </rPh>
    <phoneticPr fontId="1"/>
  </si>
  <si>
    <t>×</t>
    <phoneticPr fontId="1"/>
  </si>
  <si>
    <t>人月+</t>
    <rPh sb="0" eb="2">
      <t>ニンゲツ</t>
    </rPh>
    <phoneticPr fontId="1"/>
  </si>
  <si>
    <t>千円</t>
    <rPh sb="0" eb="1">
      <t>エン</t>
    </rPh>
    <phoneticPr fontId="1"/>
  </si>
  <si>
    <t>４．業務人月区分</t>
    <rPh sb="2" eb="4">
      <t>ギョウム</t>
    </rPh>
    <rPh sb="4" eb="6">
      <t>ニンゲツ</t>
    </rPh>
    <rPh sb="6" eb="8">
      <t>クブン</t>
    </rPh>
    <phoneticPr fontId="1"/>
  </si>
  <si>
    <t>（１）現地業務人月</t>
    <rPh sb="3" eb="5">
      <t>ゲンチ</t>
    </rPh>
    <rPh sb="5" eb="7">
      <t>ギョウム</t>
    </rPh>
    <rPh sb="7" eb="9">
      <t>ニンゲツ</t>
    </rPh>
    <phoneticPr fontId="1"/>
  </si>
  <si>
    <t>（２）準備/整理業務人月</t>
    <rPh sb="3" eb="5">
      <t>ジュンビ</t>
    </rPh>
    <rPh sb="6" eb="8">
      <t>セイリ</t>
    </rPh>
    <rPh sb="8" eb="10">
      <t>ギョウム</t>
    </rPh>
    <rPh sb="10" eb="12">
      <t>ニンゲツ</t>
    </rPh>
    <phoneticPr fontId="1"/>
  </si>
  <si>
    <t>注１）実績（精算）の業務人月（全体）は、契約金額内訳の業務人月（全体）を超えることはできません。
注２）実績（精算）の全体報酬額（税抜）については、適用算定式をそのまま当てはめて、計算してください。ただし、何らかの理由により、実績（精算）業務人月（全体）が契約時点の人月を下回り、契約時の算定式をそのまま適用すると、業務実施契約（単独型）の報酬積算基準を超える場合は、別の算定式の適用を求めます。
注３）「適用算定式」は、契約書附属書Ⅱ「契約金額内訳」に規定されている適用算定式をそのまま記載してください。</t>
  </si>
  <si>
    <t>様式６</t>
    <phoneticPr fontId="1"/>
  </si>
  <si>
    <t>精算報告明細書（一般業務費）</t>
  </si>
  <si>
    <t>費目（小項目）</t>
  </si>
  <si>
    <t>精算額（月額）</t>
  </si>
  <si>
    <t>小計額</t>
    <phoneticPr fontId="1"/>
  </si>
  <si>
    <t xml:space="preserve"> 特殊傭人費</t>
  </si>
  <si>
    <t xml:space="preserve"> 車両関連費</t>
  </si>
  <si>
    <t>セミナー等実施関連費</t>
    <rPh sb="4" eb="5">
      <t>ナド</t>
    </rPh>
    <rPh sb="5" eb="7">
      <t>ジッシ</t>
    </rPh>
    <rPh sb="7" eb="9">
      <t>カンレン</t>
    </rPh>
    <rPh sb="9" eb="10">
      <t>ヒ</t>
    </rPh>
    <phoneticPr fontId="1"/>
  </si>
  <si>
    <t>事務所関連費</t>
    <rPh sb="0" eb="2">
      <t>ジム</t>
    </rPh>
    <rPh sb="2" eb="3">
      <t>ショ</t>
    </rPh>
    <rPh sb="3" eb="5">
      <t>カンレン</t>
    </rPh>
    <rPh sb="5" eb="6">
      <t>ヒ</t>
    </rPh>
    <phoneticPr fontId="1"/>
  </si>
  <si>
    <t xml:space="preserve"> 旅費・交通費</t>
  </si>
  <si>
    <t xml:space="preserve"> 施設・設備等関連費</t>
    <rPh sb="1" eb="3">
      <t>シセツ</t>
    </rPh>
    <rPh sb="4" eb="6">
      <t>セツビ</t>
    </rPh>
    <rPh sb="6" eb="7">
      <t>ナド</t>
    </rPh>
    <rPh sb="7" eb="9">
      <t>カンレン</t>
    </rPh>
    <rPh sb="9" eb="10">
      <t>ヒ</t>
    </rPh>
    <phoneticPr fontId="1"/>
  </si>
  <si>
    <t xml:space="preserve"> 資料等作成費</t>
  </si>
  <si>
    <t xml:space="preserve"> 雑費</t>
    <phoneticPr fontId="1"/>
  </si>
  <si>
    <t>合計</t>
  </si>
  <si>
    <t>様式７</t>
    <phoneticPr fontId="1"/>
  </si>
  <si>
    <t>一般業務費出納簿</t>
    <rPh sb="0" eb="2">
      <t>イッパン</t>
    </rPh>
    <rPh sb="2" eb="4">
      <t>ギョウム</t>
    </rPh>
    <rPh sb="4" eb="5">
      <t>ヒ</t>
    </rPh>
    <rPh sb="5" eb="8">
      <t>スイトウボ</t>
    </rPh>
    <phoneticPr fontId="7"/>
  </si>
  <si>
    <t>費目（小項目）名：　　　　　　　　　　</t>
    <rPh sb="0" eb="2">
      <t>ヒモク</t>
    </rPh>
    <rPh sb="3" eb="6">
      <t>ショウコウモク</t>
    </rPh>
    <rPh sb="7" eb="8">
      <t>メイ</t>
    </rPh>
    <phoneticPr fontId="1"/>
  </si>
  <si>
    <t>日付</t>
    <rPh sb="0" eb="2">
      <t>ヒヅケ</t>
    </rPh>
    <phoneticPr fontId="7"/>
  </si>
  <si>
    <t>細　目</t>
    <rPh sb="0" eb="1">
      <t>ホソ</t>
    </rPh>
    <rPh sb="2" eb="3">
      <t>メ</t>
    </rPh>
    <phoneticPr fontId="7"/>
  </si>
  <si>
    <t>証憑
番号</t>
    <rPh sb="0" eb="2">
      <t>ショウヒョウ</t>
    </rPh>
    <rPh sb="3" eb="5">
      <t>バンゴウ</t>
    </rPh>
    <phoneticPr fontId="7"/>
  </si>
  <si>
    <t>支出金額</t>
    <rPh sb="0" eb="2">
      <t>シシュツ</t>
    </rPh>
    <rPh sb="2" eb="4">
      <t>キンガク</t>
    </rPh>
    <phoneticPr fontId="7"/>
  </si>
  <si>
    <t>備　　考</t>
    <rPh sb="0" eb="4">
      <t>ビコウ</t>
    </rPh>
    <phoneticPr fontId="7"/>
  </si>
  <si>
    <t>US$</t>
    <phoneticPr fontId="7"/>
  </si>
  <si>
    <r>
      <t>現地通貨</t>
    </r>
    <r>
      <rPr>
        <i/>
        <vertAlign val="superscript"/>
        <sz val="11"/>
        <rFont val="ＭＳ ゴシック"/>
        <family val="3"/>
        <charset val="128"/>
      </rPr>
      <t>注４</t>
    </r>
    <rPh sb="0" eb="2">
      <t>ゲンチ</t>
    </rPh>
    <rPh sb="2" eb="4">
      <t>ツウカ</t>
    </rPh>
    <rPh sb="4" eb="5">
      <t>チュウ</t>
    </rPh>
    <phoneticPr fontId="7"/>
  </si>
  <si>
    <t>円貨</t>
    <rPh sb="0" eb="2">
      <t>エンカ</t>
    </rPh>
    <phoneticPr fontId="7"/>
  </si>
  <si>
    <t>月額合計</t>
    <rPh sb="0" eb="1">
      <t>ガツ</t>
    </rPh>
    <rPh sb="1" eb="2">
      <t>ガク</t>
    </rPh>
    <rPh sb="2" eb="4">
      <t>ゴウケイ</t>
    </rPh>
    <rPh sb="3" eb="4">
      <t>ケイ</t>
    </rPh>
    <phoneticPr fontId="7"/>
  </si>
  <si>
    <t>円貨換算支出額
（小数点第一位を切り捨て）</t>
    <rPh sb="0" eb="2">
      <t>エンカ</t>
    </rPh>
    <rPh sb="2" eb="4">
      <t>カンザン</t>
    </rPh>
    <rPh sb="4" eb="7">
      <t>シシュツガク</t>
    </rPh>
    <rPh sb="9" eb="12">
      <t>ショウスウテン</t>
    </rPh>
    <rPh sb="12" eb="13">
      <t>ダイ</t>
    </rPh>
    <rPh sb="13" eb="14">
      <t>イチ</t>
    </rPh>
    <rPh sb="14" eb="15">
      <t>イ</t>
    </rPh>
    <rPh sb="16" eb="17">
      <t>キ</t>
    </rPh>
    <rPh sb="18" eb="19">
      <t>ス</t>
    </rPh>
    <phoneticPr fontId="7"/>
  </si>
  <si>
    <t>円貨換算支出合計額</t>
    <rPh sb="0" eb="2">
      <t>エンカ</t>
    </rPh>
    <rPh sb="2" eb="4">
      <t>カンザン</t>
    </rPh>
    <rPh sb="4" eb="6">
      <t>シシュツ</t>
    </rPh>
    <rPh sb="6" eb="8">
      <t>ゴウケイ</t>
    </rPh>
    <rPh sb="8" eb="9">
      <t>ガク</t>
    </rPh>
    <phoneticPr fontId="7"/>
  </si>
  <si>
    <t>＝</t>
    <phoneticPr fontId="58"/>
  </si>
  <si>
    <t>円</t>
    <rPh sb="0" eb="1">
      <t>エン</t>
    </rPh>
    <phoneticPr fontId="58"/>
  </si>
  <si>
    <t>JICA指定レート</t>
    <rPh sb="4" eb="6">
      <t>シテイ</t>
    </rPh>
    <phoneticPr fontId="58"/>
  </si>
  <si>
    <t>JICA指定レート</t>
  </si>
  <si>
    <t>注１）契約時の費目名が本様式と異なる場合は、契約時の費目名に基づき、記載してください。
注２）一般業務費出納簿は、月毎に作成してください。
注３）領収書等は、細目ごとに一連の番号を付けて、その番号を「証憑番号」欄に記入してください。
注４）現地通貨は、固有名称を特定して記載してください。
注５）OANDAレート、またはその他のレートの場合、レートを証明する証拠書類を添付してください。</t>
    <rPh sb="44" eb="45">
      <t>チュウ</t>
    </rPh>
    <rPh sb="70" eb="71">
      <t>チュウ</t>
    </rPh>
    <rPh sb="96" eb="98">
      <t>バンゴウ</t>
    </rPh>
    <rPh sb="117" eb="118">
      <t>チュウ</t>
    </rPh>
    <rPh sb="145" eb="146">
      <t>チュウ</t>
    </rPh>
    <phoneticPr fontId="1"/>
  </si>
  <si>
    <t>様式８</t>
    <phoneticPr fontId="1"/>
  </si>
  <si>
    <t>精算報告明細書（機材費）</t>
  </si>
  <si>
    <t>（１）機材購入費</t>
  </si>
  <si>
    <t>日付</t>
  </si>
  <si>
    <t>細目</t>
  </si>
  <si>
    <t>証憑
番号</t>
  </si>
  <si>
    <r>
      <t>支出金額</t>
    </r>
    <r>
      <rPr>
        <vertAlign val="superscript"/>
        <sz val="11"/>
        <rFont val="ＭＳ ゴシック"/>
        <family val="3"/>
        <charset val="128"/>
      </rPr>
      <t>注１</t>
    </r>
  </si>
  <si>
    <t>打合簿の
添付有無</t>
  </si>
  <si>
    <r>
      <t>調達地</t>
    </r>
    <r>
      <rPr>
        <vertAlign val="superscript"/>
        <sz val="11"/>
        <rFont val="ＭＳ ゴシック"/>
        <family val="3"/>
        <charset val="128"/>
      </rPr>
      <t>注２</t>
    </r>
  </si>
  <si>
    <t>備　　考</t>
  </si>
  <si>
    <t>無</t>
  </si>
  <si>
    <t>現地調達</t>
  </si>
  <si>
    <t>第三国調達</t>
  </si>
  <si>
    <t>有</t>
  </si>
  <si>
    <t>本邦調達</t>
  </si>
  <si>
    <r>
      <t>合　計（税抜）</t>
    </r>
    <r>
      <rPr>
        <b/>
        <vertAlign val="superscript"/>
        <sz val="12"/>
        <rFont val="ＭＳ ゴシック"/>
        <family val="3"/>
        <charset val="128"/>
      </rPr>
      <t>注３</t>
    </r>
    <rPh sb="0" eb="2">
      <t>ゴウケイ</t>
    </rPh>
    <rPh sb="2" eb="3">
      <t>ケイ</t>
    </rPh>
    <rPh sb="7" eb="8">
      <t>チュウ</t>
    </rPh>
    <phoneticPr fontId="7"/>
  </si>
  <si>
    <r>
      <t>（２）機材損料・借料</t>
    </r>
    <r>
      <rPr>
        <vertAlign val="superscript"/>
        <sz val="12"/>
        <rFont val="ＭＳ ゴシック"/>
        <family val="3"/>
        <charset val="128"/>
      </rPr>
      <t>注５</t>
    </r>
    <rPh sb="10" eb="11">
      <t>チュウ</t>
    </rPh>
    <phoneticPr fontId="1"/>
  </si>
  <si>
    <t>単価</t>
    <rPh sb="0" eb="2">
      <t>タンカ</t>
    </rPh>
    <phoneticPr fontId="1"/>
  </si>
  <si>
    <t>数量</t>
    <rPh sb="0" eb="2">
      <t>スウリョウ</t>
    </rPh>
    <phoneticPr fontId="1"/>
  </si>
  <si>
    <t>支出金額</t>
  </si>
  <si>
    <t>備　　考</t>
    <phoneticPr fontId="1"/>
  </si>
  <si>
    <t>（３）機材送料</t>
  </si>
  <si>
    <t>機材費合計</t>
  </si>
  <si>
    <t>注１）支出額の表示は円貨（又は円貨相当）で統一してください。円貨以外の通貨で支出されている場合は、
　　「備考」欄または証書貼付台紙に換算式を記入してください。その際、交換レート（JICA指定レート／
　　　OANDAレート／その他のレート／海外送金レート）を明示してください。
注２）調達地は、「本邦調達」、「現地調達」、「第三国調達」の中から選択し、記載してください。
注３）調達地が「本邦調達」の場合、適切に消費税額を控除し、「税抜価格」を記載してください。
注４）前払、部分払等で、支払が複数となっている調達については、小計を記載してください。
注５）損料は単価×数量を記載して下さい。</t>
    <rPh sb="5" eb="6">
      <t>ガク</t>
    </rPh>
    <rPh sb="7" eb="9">
      <t>ヒョウジ</t>
    </rPh>
    <rPh sb="13" eb="14">
      <t>マタ</t>
    </rPh>
    <rPh sb="15" eb="17">
      <t>エンカ</t>
    </rPh>
    <rPh sb="17" eb="19">
      <t>ソウトウ</t>
    </rPh>
    <rPh sb="21" eb="23">
      <t>トウイツ</t>
    </rPh>
    <rPh sb="121" eb="123">
      <t>カイガイ</t>
    </rPh>
    <rPh sb="123" eb="125">
      <t>ソウキン</t>
    </rPh>
    <rPh sb="140" eb="141">
      <t>チュウ</t>
    </rPh>
    <rPh sb="187" eb="188">
      <t>チュウ</t>
    </rPh>
    <rPh sb="190" eb="192">
      <t>チョウタツ</t>
    </rPh>
    <rPh sb="192" eb="193">
      <t>チ</t>
    </rPh>
    <rPh sb="195" eb="197">
      <t>ホンポウ</t>
    </rPh>
    <rPh sb="197" eb="199">
      <t>チョウタツ</t>
    </rPh>
    <rPh sb="201" eb="203">
      <t>バアイ</t>
    </rPh>
    <rPh sb="204" eb="206">
      <t>テキセツ</t>
    </rPh>
    <rPh sb="207" eb="210">
      <t>ショウヒゼイ</t>
    </rPh>
    <rPh sb="210" eb="211">
      <t>ガク</t>
    </rPh>
    <rPh sb="212" eb="214">
      <t>コウジョ</t>
    </rPh>
    <rPh sb="217" eb="219">
      <t>ゼイヌキ</t>
    </rPh>
    <rPh sb="219" eb="221">
      <t>カカク</t>
    </rPh>
    <rPh sb="280" eb="282">
      <t>ソンリョウ</t>
    </rPh>
    <rPh sb="283" eb="285">
      <t>タンカ</t>
    </rPh>
    <rPh sb="286" eb="288">
      <t>スウリョウ</t>
    </rPh>
    <rPh sb="289" eb="291">
      <t>キサイ</t>
    </rPh>
    <rPh sb="293" eb="294">
      <t>クダ</t>
    </rPh>
    <phoneticPr fontId="1"/>
  </si>
  <si>
    <t>様式９</t>
    <phoneticPr fontId="1"/>
  </si>
  <si>
    <t>精算報告明細書（現地一時隔離関連費）</t>
    <rPh sb="8" eb="10">
      <t>ゲンチ</t>
    </rPh>
    <rPh sb="10" eb="12">
      <t>イチジ</t>
    </rPh>
    <rPh sb="12" eb="14">
      <t>カクリ</t>
    </rPh>
    <rPh sb="14" eb="16">
      <t>カンレン</t>
    </rPh>
    <rPh sb="16" eb="17">
      <t>ヒ</t>
    </rPh>
    <phoneticPr fontId="1"/>
  </si>
  <si>
    <t>（１）直接人件費相当額の待機費用</t>
    <phoneticPr fontId="1"/>
  </si>
  <si>
    <t>担当分野</t>
  </si>
  <si>
    <t>氏　名</t>
  </si>
  <si>
    <t>格付</t>
  </si>
  <si>
    <t>月額単価</t>
    <rPh sb="0" eb="2">
      <t>ゲツガク</t>
    </rPh>
    <phoneticPr fontId="1"/>
  </si>
  <si>
    <t>業務人月</t>
  </si>
  <si>
    <t>合計金額</t>
  </si>
  <si>
    <t>現地</t>
  </si>
  <si>
    <t>合計</t>
    <rPh sb="0" eb="1">
      <t>ゴウ</t>
    </rPh>
    <phoneticPr fontId="1"/>
  </si>
  <si>
    <t>（２）隔離施設までのタクシー代等の経費</t>
    <rPh sb="3" eb="5">
      <t>カクリ</t>
    </rPh>
    <rPh sb="5" eb="7">
      <t>シセツ</t>
    </rPh>
    <rPh sb="14" eb="15">
      <t>ダイ</t>
    </rPh>
    <rPh sb="15" eb="16">
      <t>ナド</t>
    </rPh>
    <rPh sb="17" eb="19">
      <t>ケイヒ</t>
    </rPh>
    <phoneticPr fontId="1"/>
  </si>
  <si>
    <t>合　計</t>
    <rPh sb="0" eb="2">
      <t>ゴウケイ</t>
    </rPh>
    <rPh sb="2" eb="3">
      <t>ケイ</t>
    </rPh>
    <phoneticPr fontId="7"/>
  </si>
  <si>
    <t>（３）別契約への従事期間中に発生する「日当・宿泊費」</t>
    <rPh sb="3" eb="4">
      <t>ベツ</t>
    </rPh>
    <rPh sb="4" eb="6">
      <t>ケイヤク</t>
    </rPh>
    <rPh sb="8" eb="10">
      <t>ジュウジ</t>
    </rPh>
    <rPh sb="10" eb="12">
      <t>キカン</t>
    </rPh>
    <rPh sb="12" eb="13">
      <t>チュウ</t>
    </rPh>
    <rPh sb="14" eb="16">
      <t>ハッセイ</t>
    </rPh>
    <rPh sb="19" eb="21">
      <t>ニットウ</t>
    </rPh>
    <rPh sb="22" eb="25">
      <t>シュクハクヒ</t>
    </rPh>
    <phoneticPr fontId="1"/>
  </si>
  <si>
    <t>従事期間</t>
    <phoneticPr fontId="1"/>
  </si>
  <si>
    <t>氏　名</t>
    <phoneticPr fontId="1"/>
  </si>
  <si>
    <t>日当</t>
    <rPh sb="0" eb="2">
      <t>ニットウ</t>
    </rPh>
    <phoneticPr fontId="1"/>
  </si>
  <si>
    <t>宿泊費</t>
    <rPh sb="0" eb="3">
      <t>シュクハクヒ</t>
    </rPh>
    <phoneticPr fontId="1"/>
  </si>
  <si>
    <t>現地一時隔離費合計　　　　　　</t>
    <rPh sb="0" eb="2">
      <t>ゲンチ</t>
    </rPh>
    <rPh sb="2" eb="4">
      <t>イチジ</t>
    </rPh>
    <rPh sb="4" eb="6">
      <t>カクリ</t>
    </rPh>
    <rPh sb="6" eb="7">
      <t>ヒ</t>
    </rPh>
    <rPh sb="7" eb="9">
      <t>ゴウケイ</t>
    </rPh>
    <phoneticPr fontId="1"/>
  </si>
  <si>
    <t>注）本費目について、契約書に計上していない場合は、打合簿を添付してください。
注１）支出額の表示は円貨（又は円貨相当）で統一してください。円貨以外の通貨で支出されている場合は、「備考」欄または証書貼付台紙に換算式を記入してください。その際、交換レート（JICA指定レート／OANDAレート／その他のレート／海外送金レート）を明示してください。</t>
    <rPh sb="0" eb="1">
      <t>チュウ</t>
    </rPh>
    <rPh sb="2" eb="3">
      <t>ホン</t>
    </rPh>
    <rPh sb="3" eb="5">
      <t>ヒモク</t>
    </rPh>
    <rPh sb="10" eb="12">
      <t>ケイヤク</t>
    </rPh>
    <rPh sb="12" eb="13">
      <t>ショ</t>
    </rPh>
    <rPh sb="14" eb="16">
      <t>ケイジョウ</t>
    </rPh>
    <rPh sb="21" eb="23">
      <t>バアイ</t>
    </rPh>
    <rPh sb="25" eb="27">
      <t>ウチアワ</t>
    </rPh>
    <rPh sb="27" eb="28">
      <t>ボ</t>
    </rPh>
    <rPh sb="29" eb="31">
      <t>テンプ</t>
    </rPh>
    <phoneticPr fontId="1"/>
  </si>
  <si>
    <t>様式10</t>
    <phoneticPr fontId="1"/>
  </si>
  <si>
    <t>精算報告明細書（本邦一時隔離関連費）</t>
    <rPh sb="8" eb="10">
      <t>ホンポウ</t>
    </rPh>
    <rPh sb="10" eb="12">
      <t>イチジ</t>
    </rPh>
    <rPh sb="12" eb="14">
      <t>カクリ</t>
    </rPh>
    <rPh sb="14" eb="16">
      <t>カンレン</t>
    </rPh>
    <rPh sb="16" eb="17">
      <t>ヒ</t>
    </rPh>
    <phoneticPr fontId="1"/>
  </si>
  <si>
    <t>（１）隔離施設までのハイヤー代等の経費</t>
    <rPh sb="3" eb="5">
      <t>カクリ</t>
    </rPh>
    <rPh sb="5" eb="7">
      <t>シセツ</t>
    </rPh>
    <rPh sb="14" eb="15">
      <t>ダイ</t>
    </rPh>
    <rPh sb="15" eb="16">
      <t>ナド</t>
    </rPh>
    <rPh sb="17" eb="19">
      <t>ケイヒ</t>
    </rPh>
    <phoneticPr fontId="1"/>
  </si>
  <si>
    <r>
      <t>（２）帰国時隔離施設（ホテル等）滞在費 「日当・宿泊料」</t>
    </r>
    <r>
      <rPr>
        <vertAlign val="superscript"/>
        <sz val="12"/>
        <rFont val="ＭＳ ゴシック"/>
        <family val="3"/>
        <charset val="128"/>
      </rPr>
      <t>注１</t>
    </r>
    <rPh sb="3" eb="5">
      <t>キコク</t>
    </rPh>
    <rPh sb="5" eb="6">
      <t>ジ</t>
    </rPh>
    <rPh sb="6" eb="8">
      <t>カクリ</t>
    </rPh>
    <rPh sb="8" eb="10">
      <t>シセツ</t>
    </rPh>
    <rPh sb="14" eb="15">
      <t>ナド</t>
    </rPh>
    <rPh sb="16" eb="19">
      <t>タイザイヒ</t>
    </rPh>
    <rPh sb="21" eb="23">
      <t>ニットウ</t>
    </rPh>
    <rPh sb="24" eb="26">
      <t>シュクハク</t>
    </rPh>
    <rPh sb="26" eb="27">
      <t>リョウ</t>
    </rPh>
    <rPh sb="28" eb="29">
      <t>チュウ</t>
    </rPh>
    <phoneticPr fontId="1"/>
  </si>
  <si>
    <t>期間</t>
    <phoneticPr fontId="1"/>
  </si>
  <si>
    <t>合計金額</t>
    <phoneticPr fontId="1"/>
  </si>
  <si>
    <r>
      <t xml:space="preserve">証憑
番号 </t>
    </r>
    <r>
      <rPr>
        <sz val="8"/>
        <rFont val="ＭＳ ゴシック"/>
        <family val="3"/>
        <charset val="128"/>
      </rPr>
      <t>注1</t>
    </r>
    <rPh sb="6" eb="7">
      <t>チュウ</t>
    </rPh>
    <phoneticPr fontId="1"/>
  </si>
  <si>
    <t>本邦一時隔離費合計　　　　　　</t>
    <rPh sb="0" eb="2">
      <t>ホンポウ</t>
    </rPh>
    <rPh sb="2" eb="4">
      <t>イチジ</t>
    </rPh>
    <rPh sb="4" eb="6">
      <t>カクリ</t>
    </rPh>
    <rPh sb="6" eb="7">
      <t>ヒ</t>
    </rPh>
    <rPh sb="7" eb="9">
      <t>ゴウケイ</t>
    </rPh>
    <phoneticPr fontId="1"/>
  </si>
  <si>
    <t>注）本費目について、契約書に計上していない場合は、打合簿を添付してください。
注１）宿泊の事実を確認するため、宿泊期間が記載された宿泊施設の領収書の写しを提出してください。</t>
    <rPh sb="0" eb="1">
      <t>チュウ</t>
    </rPh>
    <rPh sb="2" eb="3">
      <t>ホン</t>
    </rPh>
    <rPh sb="3" eb="5">
      <t>ヒモク</t>
    </rPh>
    <rPh sb="10" eb="12">
      <t>ケイヤク</t>
    </rPh>
    <rPh sb="12" eb="13">
      <t>ショ</t>
    </rPh>
    <rPh sb="14" eb="16">
      <t>ケイジョウ</t>
    </rPh>
    <rPh sb="21" eb="23">
      <t>バアイ</t>
    </rPh>
    <rPh sb="25" eb="27">
      <t>ウチアワ</t>
    </rPh>
    <rPh sb="27" eb="28">
      <t>ボ</t>
    </rPh>
    <rPh sb="29" eb="31">
      <t>テンプ</t>
    </rPh>
    <rPh sb="39" eb="40">
      <t>チュウ</t>
    </rPh>
    <rPh sb="42" eb="44">
      <t>シュクハク</t>
    </rPh>
    <rPh sb="45" eb="47">
      <t>ジジツ</t>
    </rPh>
    <rPh sb="48" eb="50">
      <t>カクニン</t>
    </rPh>
    <rPh sb="55" eb="57">
      <t>シュクハク</t>
    </rPh>
    <rPh sb="57" eb="59">
      <t>キカン</t>
    </rPh>
    <rPh sb="60" eb="62">
      <t>キサイ</t>
    </rPh>
    <rPh sb="65" eb="69">
      <t>シュクハクシセツ</t>
    </rPh>
    <rPh sb="70" eb="73">
      <t>リョウシュウショ</t>
    </rPh>
    <rPh sb="74" eb="75">
      <t>ウツ</t>
    </rPh>
    <rPh sb="77" eb="79">
      <t>テイシュツ</t>
    </rPh>
    <phoneticPr fontId="1"/>
  </si>
  <si>
    <t>様式11</t>
    <phoneticPr fontId="1"/>
  </si>
  <si>
    <t>証拠書類附属書</t>
    <rPh sb="0" eb="7">
      <t>ショウコショルイフゾクショ</t>
    </rPh>
    <phoneticPr fontId="1"/>
  </si>
  <si>
    <r>
      <t>証書番号</t>
    </r>
    <r>
      <rPr>
        <vertAlign val="superscript"/>
        <sz val="12"/>
        <color theme="1"/>
        <rFont val="ＭＳ ゴシック"/>
        <family val="3"/>
        <charset val="128"/>
      </rPr>
      <t>(注1)</t>
    </r>
    <rPh sb="5" eb="6">
      <t>チュウ</t>
    </rPh>
    <phoneticPr fontId="1"/>
  </si>
  <si>
    <r>
      <t>【備考　</t>
    </r>
    <r>
      <rPr>
        <vertAlign val="superscript"/>
        <sz val="12"/>
        <rFont val="ＭＳ ゴシック"/>
        <family val="3"/>
        <charset val="128"/>
      </rPr>
      <t>注2</t>
    </r>
    <r>
      <rPr>
        <sz val="12"/>
        <rFont val="ＭＳ ゴシック"/>
        <family val="3"/>
        <charset val="128"/>
      </rPr>
      <t>】</t>
    </r>
    <rPh sb="1" eb="3">
      <t>ビコウ</t>
    </rPh>
    <phoneticPr fontId="1"/>
  </si>
  <si>
    <t>注意事項</t>
    <rPh sb="0" eb="2">
      <t>チュウイ</t>
    </rPh>
    <rPh sb="2" eb="4">
      <t>ジコウ</t>
    </rPh>
    <phoneticPr fontId="1"/>
  </si>
  <si>
    <t>注1）本台紙を使用しないA4サイズの領収書の場合にも証書番号を記載して下さい。</t>
    <phoneticPr fontId="1"/>
  </si>
  <si>
    <t>注2）以下の場合は証憑添付台紙の備考に理由を補記してください。
　  ①領収書の要件（日付 ・宛名・発行者・支出内容・領収書印又はサイン）を満たさない場合。
  　②履行期限外の場合。</t>
    <rPh sb="19" eb="21">
      <t>リユウ</t>
    </rPh>
    <phoneticPr fontId="1"/>
  </si>
  <si>
    <t>注3）領収書が電子発行の場合は電子領収書であることを備考に補記して下さい。（精算報告書を電子ファイル（PDF形式）で提出する場合は補記不要になります。）</t>
    <rPh sb="9" eb="11">
      <t>ハッコウ</t>
    </rPh>
    <phoneticPr fontId="1"/>
  </si>
  <si>
    <t>注4)日本語・英語以外で書かれた領収書等には和訳もしくは英訳を補記して下さい。</t>
    <rPh sb="0" eb="1">
      <t>チュウ</t>
    </rPh>
    <rPh sb="3" eb="6">
      <t>ニホンゴ</t>
    </rPh>
    <rPh sb="7" eb="9">
      <t>エイゴ</t>
    </rPh>
    <rPh sb="9" eb="11">
      <t>イガイ</t>
    </rPh>
    <rPh sb="12" eb="13">
      <t>カ</t>
    </rPh>
    <rPh sb="16" eb="20">
      <t>リョウシュウショナド</t>
    </rPh>
    <rPh sb="22" eb="24">
      <t>ワヤク</t>
    </rPh>
    <rPh sb="28" eb="30">
      <t>エイヤク</t>
    </rPh>
    <rPh sb="31" eb="33">
      <t>ホキ</t>
    </rPh>
    <rPh sb="35" eb="36">
      <t>クダ</t>
    </rPh>
    <phoneticPr fontId="1"/>
  </si>
  <si>
    <t>様式12</t>
    <rPh sb="0" eb="2">
      <t>ヨウシキ</t>
    </rPh>
    <phoneticPr fontId="1"/>
  </si>
  <si>
    <t>証拠書類附属書（航空費）</t>
  </si>
  <si>
    <t>証書番号</t>
    <rPh sb="0" eb="2">
      <t>ショウショ</t>
    </rPh>
    <rPh sb="2" eb="4">
      <t>バンゴウ</t>
    </rPh>
    <phoneticPr fontId="1"/>
  </si>
  <si>
    <r>
      <t>航空賃精算額（税抜）</t>
    </r>
    <r>
      <rPr>
        <vertAlign val="superscript"/>
        <sz val="12"/>
        <rFont val="ＭＳ ゴシック"/>
        <family val="3"/>
        <charset val="128"/>
      </rPr>
      <t>注１</t>
    </r>
    <rPh sb="0" eb="2">
      <t>コウクウ</t>
    </rPh>
    <rPh sb="2" eb="3">
      <t>チン</t>
    </rPh>
    <rPh sb="3" eb="5">
      <t>セイサン</t>
    </rPh>
    <rPh sb="5" eb="6">
      <t>ガク</t>
    </rPh>
    <rPh sb="7" eb="9">
      <t>ゼイヌキ</t>
    </rPh>
    <rPh sb="10" eb="11">
      <t>チュウ</t>
    </rPh>
    <phoneticPr fontId="1"/>
  </si>
  <si>
    <r>
      <t>税抜対象額内訳</t>
    </r>
    <r>
      <rPr>
        <vertAlign val="superscript"/>
        <sz val="12"/>
        <rFont val="ＭＳ ゴシック"/>
        <family val="3"/>
        <charset val="128"/>
      </rPr>
      <t>注２</t>
    </r>
    <rPh sb="0" eb="1">
      <t>ゼイ</t>
    </rPh>
    <rPh sb="1" eb="2">
      <t>ヌ</t>
    </rPh>
    <rPh sb="2" eb="4">
      <t>タイショウ</t>
    </rPh>
    <rPh sb="4" eb="5">
      <t>ガク</t>
    </rPh>
    <rPh sb="5" eb="7">
      <t>ウチワケ</t>
    </rPh>
    <rPh sb="7" eb="8">
      <t>チュウ</t>
    </rPh>
    <phoneticPr fontId="1"/>
  </si>
  <si>
    <t>＜使用空港選択＞</t>
    <rPh sb="1" eb="5">
      <t>シヨウクウコウ</t>
    </rPh>
    <rPh sb="5" eb="7">
      <t>センタク</t>
    </rPh>
    <phoneticPr fontId="1"/>
  </si>
  <si>
    <t xml:space="preserve">成田空港T1,T2
</t>
  </si>
  <si>
    <t xml:space="preserve"> 旅客サービス施設使用料（税抜）</t>
  </si>
  <si>
    <t xml:space="preserve">成田空港
</t>
  </si>
  <si>
    <t>旅客サービス保安料（税抜）</t>
  </si>
  <si>
    <t>発券手数料（税抜）</t>
  </si>
  <si>
    <r>
      <t>支払年月日</t>
    </r>
    <r>
      <rPr>
        <vertAlign val="superscript"/>
        <sz val="12"/>
        <rFont val="ＭＳ ゴシック"/>
        <family val="3"/>
        <charset val="128"/>
      </rPr>
      <t>注３</t>
    </r>
    <rPh sb="5" eb="6">
      <t>チュウ</t>
    </rPh>
    <phoneticPr fontId="1"/>
  </si>
  <si>
    <t>20○○年○○月○○日</t>
    <rPh sb="4" eb="5">
      <t>ネン</t>
    </rPh>
    <rPh sb="7" eb="8">
      <t>ガツ</t>
    </rPh>
    <rPh sb="10" eb="11">
      <t>ニチ</t>
    </rPh>
    <phoneticPr fontId="1"/>
  </si>
  <si>
    <r>
      <t>（自社負担期間・当該案件以外の業務の業務期間</t>
    </r>
    <r>
      <rPr>
        <vertAlign val="superscript"/>
        <sz val="12"/>
        <rFont val="ＭＳ ゴシック"/>
        <family val="3"/>
        <charset val="128"/>
      </rPr>
      <t>注４</t>
    </r>
    <r>
      <rPr>
        <sz val="12"/>
        <rFont val="ＭＳ ゴシック"/>
        <family val="3"/>
        <charset val="128"/>
      </rPr>
      <t>）</t>
    </r>
    <rPh sb="22" eb="23">
      <t>チュウ</t>
    </rPh>
    <phoneticPr fontId="1"/>
  </si>
  <si>
    <t>20○○年○月○○日</t>
    <phoneticPr fontId="1"/>
  </si>
  <si>
    <t>～</t>
    <phoneticPr fontId="1"/>
  </si>
  <si>
    <t>20○○年○○月○○日）</t>
    <phoneticPr fontId="1"/>
  </si>
  <si>
    <t>経路変更の有無
（出発地／帰着地 の変更を含む）</t>
    <rPh sb="0" eb="2">
      <t>ケイロ</t>
    </rPh>
    <rPh sb="2" eb="4">
      <t>ヘンコウ</t>
    </rPh>
    <rPh sb="5" eb="7">
      <t>ウム</t>
    </rPh>
    <rPh sb="13" eb="15">
      <t>キチャク</t>
    </rPh>
    <phoneticPr fontId="1"/>
  </si>
  <si>
    <t>有無を選択</t>
  </si>
  <si>
    <r>
      <t>（有の場合、変更後経路</t>
    </r>
    <r>
      <rPr>
        <vertAlign val="superscript"/>
        <sz val="10"/>
        <rFont val="ＭＳ ゴシック"/>
        <family val="3"/>
        <charset val="128"/>
      </rPr>
      <t>注５</t>
    </r>
    <r>
      <rPr>
        <sz val="12"/>
        <rFont val="ＭＳ ゴシック"/>
        <family val="3"/>
        <charset val="128"/>
      </rPr>
      <t>および変更理由）</t>
    </r>
    <rPh sb="11" eb="12">
      <t>チュウ</t>
    </rPh>
    <phoneticPr fontId="1"/>
  </si>
  <si>
    <t>予約変更による
追加経費発生の有無</t>
    <phoneticPr fontId="1"/>
  </si>
  <si>
    <t>（有の場合、変更理由）</t>
    <phoneticPr fontId="1"/>
  </si>
  <si>
    <t>他業務との
航空賃分担の有無</t>
    <phoneticPr fontId="1"/>
  </si>
  <si>
    <t>（有の場合、打合簿を添付）</t>
    <rPh sb="1" eb="2">
      <t>アリ</t>
    </rPh>
    <rPh sb="3" eb="5">
      <t>バアイ</t>
    </rPh>
    <rPh sb="6" eb="8">
      <t>ウチアワ</t>
    </rPh>
    <rPh sb="8" eb="9">
      <t>ボ</t>
    </rPh>
    <rPh sb="10" eb="12">
      <t>テンプ</t>
    </rPh>
    <phoneticPr fontId="1"/>
  </si>
  <si>
    <t>受注者による経費の
一部／差額負担の有無</t>
    <phoneticPr fontId="1"/>
  </si>
  <si>
    <t>（有の場合、全体金額が確認できる運賃証明書を添付）</t>
    <phoneticPr fontId="1"/>
  </si>
  <si>
    <r>
      <t xml:space="preserve">（有の場合、その内容）　
</t>
    </r>
    <r>
      <rPr>
        <i/>
        <sz val="12"/>
        <rFont val="ＭＳ ゴシック"/>
        <family val="3"/>
        <charset val="128"/>
      </rPr>
      <t>例：社内規定によるビジネスクラスの利用　</t>
    </r>
    <r>
      <rPr>
        <sz val="12"/>
        <rFont val="ＭＳ ゴシック"/>
        <family val="3"/>
        <charset val="128"/>
      </rPr>
      <t>　　</t>
    </r>
    <phoneticPr fontId="1"/>
  </si>
  <si>
    <r>
      <t>備考</t>
    </r>
    <r>
      <rPr>
        <vertAlign val="superscript"/>
        <sz val="12"/>
        <rFont val="ＭＳ ゴシック"/>
        <family val="3"/>
        <charset val="128"/>
      </rPr>
      <t>注６</t>
    </r>
    <rPh sb="0" eb="2">
      <t>ビコウ</t>
    </rPh>
    <rPh sb="2" eb="3">
      <t>チュウ</t>
    </rPh>
    <phoneticPr fontId="1"/>
  </si>
  <si>
    <t>注１）航空券代、週末・特定曜日料金加算、航空保険料、燃油特別付加運賃、現地空港諸税、旅客サービス施設使用料（税抜）、旅客サービス保安料（税抜）、発券手数料（税抜）、航空会社規定の変更手数料/取消料、旅行代理店の取扱変更手数料/取扱取消手数料（税抜）の合計額を記載してください。
　＊発券手数料は、税抜で航空券代の5％までを上限とします。
　＊旅行代理店の取扱変更手数料/取扱取消料は、1件につき5,000円（税抜）を上限とします。
注２）税抜の精算額を検算するため、提示されている３つの経費の内訳額を記載してください。
注３）支出年月日は、領収書の日付あるいは振込み実行の日付です。原則として、契約履行期間内の日付である必要があります。
注４）自社負担期間・当該案件以外の業務に従事する期間がある場合は、その期間も括弧書きで記載してください。ただし、別案件国業務との継続従事の場合は、別国から/別国への移動日を記入することも可とします。
注５）発着地及び経由地を記載してください。
注６）外貨建ての航空券を購入した場合・現地空港利用税を徴収された場合は、この欄にその旨を記し、あわせて円換算額算出式を記載してください。</t>
    <rPh sb="216" eb="217">
      <t>チュウ</t>
    </rPh>
    <rPh sb="260" eb="261">
      <t>チュウ</t>
    </rPh>
    <rPh sb="291" eb="293">
      <t>ゲンソク</t>
    </rPh>
    <rPh sb="319" eb="320">
      <t>チュウ</t>
    </rPh>
    <rPh sb="375" eb="376">
      <t>ベツ</t>
    </rPh>
    <rPh sb="376" eb="378">
      <t>アンケン</t>
    </rPh>
    <rPh sb="378" eb="379">
      <t>コク</t>
    </rPh>
    <rPh sb="379" eb="381">
      <t>ギョウム</t>
    </rPh>
    <rPh sb="383" eb="385">
      <t>ケイゾク</t>
    </rPh>
    <rPh sb="385" eb="387">
      <t>ジュウジ</t>
    </rPh>
    <rPh sb="388" eb="390">
      <t>バアイ</t>
    </rPh>
    <rPh sb="392" eb="393">
      <t>ベツ</t>
    </rPh>
    <rPh sb="393" eb="394">
      <t>クニ</t>
    </rPh>
    <rPh sb="401" eb="403">
      <t>イドウ</t>
    </rPh>
    <rPh sb="403" eb="404">
      <t>ビ</t>
    </rPh>
    <rPh sb="405" eb="407">
      <t>キニュウ</t>
    </rPh>
    <rPh sb="412" eb="413">
      <t>カ</t>
    </rPh>
    <rPh sb="419" eb="420">
      <t>チュウ</t>
    </rPh>
    <rPh sb="441" eb="442">
      <t>チュウ</t>
    </rPh>
    <phoneticPr fontId="1"/>
  </si>
  <si>
    <t>日当・宿泊単価</t>
    <rPh sb="0" eb="2">
      <t>ニットウ</t>
    </rPh>
    <rPh sb="3" eb="5">
      <t>シュクハク</t>
    </rPh>
    <rPh sb="5" eb="7">
      <t>タンカ</t>
    </rPh>
    <phoneticPr fontId="1"/>
  </si>
  <si>
    <t>（日／円）</t>
    <rPh sb="1" eb="2">
      <t>ニチ</t>
    </rPh>
    <rPh sb="3" eb="4">
      <t>エン</t>
    </rPh>
    <phoneticPr fontId="1"/>
  </si>
  <si>
    <t>号数</t>
    <rPh sb="0" eb="2">
      <t>ゴウスウ</t>
    </rPh>
    <phoneticPr fontId="7"/>
  </si>
  <si>
    <r>
      <rPr>
        <sz val="12"/>
        <color theme="1"/>
        <rFont val="ＭＳ ゴシック"/>
        <family val="3"/>
        <charset val="128"/>
      </rPr>
      <t>宿泊費</t>
    </r>
    <rPh sb="0" eb="3">
      <t>シュクハクヒ</t>
    </rPh>
    <phoneticPr fontId="7"/>
  </si>
  <si>
    <t>注）上記単価は、2020年4月1日以降公示分に適用する単価を入力しています。</t>
    <rPh sb="0" eb="1">
      <t>チュウ</t>
    </rPh>
    <rPh sb="30" eb="32">
      <t>ニュウリョク</t>
    </rPh>
    <phoneticPr fontId="1"/>
  </si>
  <si>
    <t>※このシートは様式4（旅費）に使用する単価表であり、精算報告書提出時には不要です。</t>
    <rPh sb="15" eb="17">
      <t>シヨウ</t>
    </rPh>
    <rPh sb="19" eb="21">
      <t>タンカ</t>
    </rPh>
    <rPh sb="21" eb="22">
      <t>ヒョウ</t>
    </rPh>
    <rPh sb="26" eb="31">
      <t>セイサンホウコクショ</t>
    </rPh>
    <rPh sb="31" eb="34">
      <t>テイシュツジ</t>
    </rPh>
    <rPh sb="36" eb="38">
      <t>フヨウ</t>
    </rPh>
    <phoneticPr fontId="1"/>
  </si>
  <si>
    <t>国名
（都市名がない国は首都）</t>
    <rPh sb="0" eb="2">
      <t>クニメイ</t>
    </rPh>
    <phoneticPr fontId="58"/>
  </si>
  <si>
    <t>宿泊費</t>
  </si>
  <si>
    <t>宿泊手当</t>
  </si>
  <si>
    <t>モンゴル</t>
    <phoneticPr fontId="58"/>
  </si>
  <si>
    <t>フィリピン</t>
    <phoneticPr fontId="58"/>
  </si>
  <si>
    <t>インドネシア</t>
    <phoneticPr fontId="58"/>
  </si>
  <si>
    <t>カンボジア</t>
    <phoneticPr fontId="58"/>
  </si>
  <si>
    <t>ラオス</t>
    <phoneticPr fontId="58"/>
  </si>
  <si>
    <t>タイ</t>
    <phoneticPr fontId="58"/>
  </si>
  <si>
    <t>東ティモール</t>
    <rPh sb="0" eb="1">
      <t>ヒガシ</t>
    </rPh>
    <phoneticPr fontId="58"/>
  </si>
  <si>
    <t>ベトナム</t>
    <phoneticPr fontId="58"/>
  </si>
  <si>
    <t>マレーシア</t>
    <phoneticPr fontId="58"/>
  </si>
  <si>
    <t>ミャンマー</t>
    <phoneticPr fontId="58"/>
  </si>
  <si>
    <t>ネパール</t>
    <phoneticPr fontId="58"/>
  </si>
  <si>
    <t>バングラデシュ</t>
    <phoneticPr fontId="58"/>
  </si>
  <si>
    <t>インド</t>
    <phoneticPr fontId="58"/>
  </si>
  <si>
    <t>ブータン</t>
    <phoneticPr fontId="58"/>
  </si>
  <si>
    <t>パキスタン</t>
    <phoneticPr fontId="58"/>
  </si>
  <si>
    <t>アフガニスタン</t>
    <phoneticPr fontId="58"/>
  </si>
  <si>
    <t>スリランカ</t>
    <phoneticPr fontId="58"/>
  </si>
  <si>
    <t>モルディブ</t>
    <phoneticPr fontId="58"/>
  </si>
  <si>
    <t>アゼルバイジャン</t>
    <phoneticPr fontId="58"/>
  </si>
  <si>
    <t>ジョージア</t>
    <phoneticPr fontId="58"/>
  </si>
  <si>
    <t>ウズベキスタン</t>
    <phoneticPr fontId="58"/>
  </si>
  <si>
    <t>タジキスタン</t>
    <phoneticPr fontId="58"/>
  </si>
  <si>
    <t>アルメニア</t>
    <phoneticPr fontId="58"/>
  </si>
  <si>
    <t>トルクメニスタン</t>
    <phoneticPr fontId="58"/>
  </si>
  <si>
    <t>カザフスタン</t>
    <phoneticPr fontId="58"/>
  </si>
  <si>
    <t>キルギス</t>
    <phoneticPr fontId="58"/>
  </si>
  <si>
    <t>セネガル</t>
    <phoneticPr fontId="58"/>
  </si>
  <si>
    <t>カーボベルデ</t>
    <phoneticPr fontId="58"/>
  </si>
  <si>
    <t>ガンビア</t>
    <phoneticPr fontId="58"/>
  </si>
  <si>
    <t>ギニアビサウ</t>
    <phoneticPr fontId="58"/>
  </si>
  <si>
    <t>マリ</t>
    <phoneticPr fontId="58"/>
  </si>
  <si>
    <t>モーリタニア</t>
    <phoneticPr fontId="58"/>
  </si>
  <si>
    <t>ギニア</t>
    <phoneticPr fontId="58"/>
  </si>
  <si>
    <t>コートジボワール</t>
    <phoneticPr fontId="58"/>
  </si>
  <si>
    <t>トーゴ</t>
    <phoneticPr fontId="58"/>
  </si>
  <si>
    <t>ブルキナファソ</t>
    <phoneticPr fontId="58"/>
  </si>
  <si>
    <t>ベナン</t>
    <phoneticPr fontId="58"/>
  </si>
  <si>
    <t>ニジェール</t>
    <phoneticPr fontId="58"/>
  </si>
  <si>
    <t>ジンバブエ</t>
    <phoneticPr fontId="58"/>
  </si>
  <si>
    <t>モザンビーク</t>
    <phoneticPr fontId="58"/>
  </si>
  <si>
    <t>ウガンダ</t>
    <phoneticPr fontId="58"/>
  </si>
  <si>
    <t>エチオピア</t>
    <phoneticPr fontId="58"/>
  </si>
  <si>
    <t>ジプチ</t>
    <phoneticPr fontId="58"/>
  </si>
  <si>
    <t>ケニア</t>
    <phoneticPr fontId="58"/>
  </si>
  <si>
    <t>セーシェル</t>
    <phoneticPr fontId="58"/>
  </si>
  <si>
    <t>エリトリア</t>
    <phoneticPr fontId="58"/>
  </si>
  <si>
    <t>ブルンジ</t>
    <phoneticPr fontId="58"/>
  </si>
  <si>
    <t>ルワンダ</t>
    <phoneticPr fontId="58"/>
  </si>
  <si>
    <t>ガーナ</t>
    <phoneticPr fontId="58"/>
  </si>
  <si>
    <t>シエラレオネ</t>
    <phoneticPr fontId="58"/>
  </si>
  <si>
    <t>ソマリア</t>
    <phoneticPr fontId="58"/>
  </si>
  <si>
    <t>リベリア</t>
    <phoneticPr fontId="58"/>
  </si>
  <si>
    <t>ガボン</t>
    <phoneticPr fontId="58"/>
  </si>
  <si>
    <t>赤道ギニア</t>
    <rPh sb="0" eb="2">
      <t>セキドウ</t>
    </rPh>
    <phoneticPr fontId="58"/>
  </si>
  <si>
    <t>サントメ・プリンシペ</t>
    <phoneticPr fontId="58"/>
  </si>
  <si>
    <t>コンゴ共和国</t>
    <rPh sb="3" eb="6">
      <t>キョウワコク</t>
    </rPh>
    <phoneticPr fontId="58"/>
  </si>
  <si>
    <t>カメルーン</t>
    <phoneticPr fontId="58"/>
  </si>
  <si>
    <t>中央アフリカ</t>
    <rPh sb="0" eb="2">
      <t>チュウオウ</t>
    </rPh>
    <phoneticPr fontId="58"/>
  </si>
  <si>
    <t>チャド</t>
    <phoneticPr fontId="58"/>
  </si>
  <si>
    <t>ザンビア</t>
    <phoneticPr fontId="58"/>
  </si>
  <si>
    <t>マラウイ</t>
    <phoneticPr fontId="58"/>
  </si>
  <si>
    <t>タンザニア</t>
    <phoneticPr fontId="58"/>
  </si>
  <si>
    <t>ナイジェリア</t>
    <phoneticPr fontId="58"/>
  </si>
  <si>
    <t>南アフリカ</t>
    <rPh sb="0" eb="1">
      <t>ミナミ</t>
    </rPh>
    <phoneticPr fontId="58"/>
  </si>
  <si>
    <t>エスティワニ</t>
    <phoneticPr fontId="58"/>
  </si>
  <si>
    <t>ナミビア</t>
    <phoneticPr fontId="58"/>
  </si>
  <si>
    <t>レソト</t>
    <phoneticPr fontId="58"/>
  </si>
  <si>
    <t>ボツワナ</t>
    <phoneticPr fontId="58"/>
  </si>
  <si>
    <t>アンゴラ</t>
    <phoneticPr fontId="58"/>
  </si>
  <si>
    <t>コンゴ民主共和国</t>
    <rPh sb="3" eb="5">
      <t>ミンシュ</t>
    </rPh>
    <rPh sb="5" eb="8">
      <t>キョウワコク</t>
    </rPh>
    <phoneticPr fontId="58"/>
  </si>
  <si>
    <t>マダガスカル</t>
    <phoneticPr fontId="58"/>
  </si>
  <si>
    <t>モーリシャス</t>
    <phoneticPr fontId="58"/>
  </si>
  <si>
    <t>コモロ</t>
    <phoneticPr fontId="58"/>
  </si>
  <si>
    <t>スーダン</t>
    <phoneticPr fontId="58"/>
  </si>
  <si>
    <t>南スーダン</t>
    <rPh sb="0" eb="1">
      <t>ミナミ</t>
    </rPh>
    <phoneticPr fontId="58"/>
  </si>
  <si>
    <t>現物支給</t>
    <rPh sb="0" eb="2">
      <t>ゲンブツ</t>
    </rPh>
    <rPh sb="2" eb="4">
      <t>シキュウ</t>
    </rPh>
    <phoneticPr fontId="58"/>
  </si>
  <si>
    <t>メキシコ</t>
    <phoneticPr fontId="58"/>
  </si>
  <si>
    <t>ベリーズ</t>
    <phoneticPr fontId="58"/>
  </si>
  <si>
    <t>キューバ</t>
    <phoneticPr fontId="58"/>
  </si>
  <si>
    <t>ジャマイカ</t>
    <phoneticPr fontId="58"/>
  </si>
  <si>
    <t>パナマ</t>
    <phoneticPr fontId="58"/>
  </si>
  <si>
    <t>グアテマラ</t>
    <phoneticPr fontId="58"/>
  </si>
  <si>
    <t>コスタリカ</t>
    <phoneticPr fontId="58"/>
  </si>
  <si>
    <t>ドミニカ共和国</t>
    <rPh sb="4" eb="7">
      <t>キョウワコク</t>
    </rPh>
    <phoneticPr fontId="58"/>
  </si>
  <si>
    <t>ハイチ</t>
    <phoneticPr fontId="58"/>
  </si>
  <si>
    <t>ニカラグア</t>
    <phoneticPr fontId="58"/>
  </si>
  <si>
    <t>エルサルバドル</t>
    <phoneticPr fontId="58"/>
  </si>
  <si>
    <t>トリニダード・トバゴ</t>
    <phoneticPr fontId="58"/>
  </si>
  <si>
    <t>アンティグア・バーブーダ</t>
  </si>
  <si>
    <t>グレナダ</t>
    <phoneticPr fontId="58"/>
  </si>
  <si>
    <t>セントクリストファー・ネーヴィス</t>
    <phoneticPr fontId="58"/>
  </si>
  <si>
    <t>セントビンセント</t>
    <phoneticPr fontId="58"/>
  </si>
  <si>
    <t>セントルシア</t>
    <phoneticPr fontId="58"/>
  </si>
  <si>
    <t>ドミニカ</t>
  </si>
  <si>
    <t>バルバドス</t>
  </si>
  <si>
    <t>ホンジュラス</t>
    <phoneticPr fontId="58"/>
  </si>
  <si>
    <t>ベネズエラ</t>
    <phoneticPr fontId="58"/>
  </si>
  <si>
    <t>ガイアナ</t>
    <phoneticPr fontId="58"/>
  </si>
  <si>
    <t>スリナム</t>
    <phoneticPr fontId="58"/>
  </si>
  <si>
    <t>アルゼンチン</t>
    <phoneticPr fontId="58"/>
  </si>
  <si>
    <t>ブラジル</t>
    <phoneticPr fontId="58"/>
  </si>
  <si>
    <t>ウルグアイ</t>
    <phoneticPr fontId="58"/>
  </si>
  <si>
    <t>エクアドル</t>
    <phoneticPr fontId="58"/>
  </si>
  <si>
    <t>コロンビア</t>
    <phoneticPr fontId="58"/>
  </si>
  <si>
    <t>チリ</t>
    <phoneticPr fontId="58"/>
  </si>
  <si>
    <t>ペルー</t>
    <phoneticPr fontId="58"/>
  </si>
  <si>
    <t>パラグアイ</t>
    <phoneticPr fontId="58"/>
  </si>
  <si>
    <t>ボリビア</t>
    <phoneticPr fontId="58"/>
  </si>
  <si>
    <t>サモア</t>
    <phoneticPr fontId="58"/>
  </si>
  <si>
    <t>クック諸島</t>
    <rPh sb="3" eb="5">
      <t>ショトウ</t>
    </rPh>
    <phoneticPr fontId="58"/>
  </si>
  <si>
    <t>ニウエ</t>
    <phoneticPr fontId="58"/>
  </si>
  <si>
    <t>フィジー</t>
    <phoneticPr fontId="58"/>
  </si>
  <si>
    <t>キリバス</t>
    <phoneticPr fontId="58"/>
  </si>
  <si>
    <t>ナウル</t>
    <phoneticPr fontId="58"/>
  </si>
  <si>
    <t>ツバル</t>
    <phoneticPr fontId="58"/>
  </si>
  <si>
    <t>マーシャル</t>
    <phoneticPr fontId="58"/>
  </si>
  <si>
    <t>パラオ</t>
    <phoneticPr fontId="58"/>
  </si>
  <si>
    <t>トンガ</t>
    <phoneticPr fontId="58"/>
  </si>
  <si>
    <t>バヌアツ</t>
    <phoneticPr fontId="58"/>
  </si>
  <si>
    <t>ソロモン</t>
    <phoneticPr fontId="58"/>
  </si>
  <si>
    <t>パプアニューギニア</t>
    <phoneticPr fontId="58"/>
  </si>
  <si>
    <t>ミクロネシア</t>
    <phoneticPr fontId="58"/>
  </si>
  <si>
    <t>ウクライナ</t>
    <phoneticPr fontId="58"/>
  </si>
  <si>
    <t>モルドバ</t>
    <phoneticPr fontId="58"/>
  </si>
  <si>
    <t>セルビア</t>
    <phoneticPr fontId="58"/>
  </si>
  <si>
    <t>モンテネグロ</t>
    <phoneticPr fontId="58"/>
  </si>
  <si>
    <t>ボスニア・ヘルツェゴビナ</t>
    <phoneticPr fontId="58"/>
  </si>
  <si>
    <t>北マケドニア</t>
    <rPh sb="0" eb="1">
      <t>キタ</t>
    </rPh>
    <phoneticPr fontId="58"/>
  </si>
  <si>
    <t>アルバニア</t>
    <phoneticPr fontId="58"/>
  </si>
  <si>
    <t>クロアチア</t>
    <phoneticPr fontId="58"/>
  </si>
  <si>
    <t>コソボ</t>
    <phoneticPr fontId="58"/>
  </si>
  <si>
    <t>トルコ</t>
    <phoneticPr fontId="58"/>
  </si>
  <si>
    <t>レバノン</t>
    <phoneticPr fontId="58"/>
  </si>
  <si>
    <t>シリア</t>
    <phoneticPr fontId="58"/>
  </si>
  <si>
    <t>エジプト</t>
    <phoneticPr fontId="58"/>
  </si>
  <si>
    <t>アルジェリア</t>
    <phoneticPr fontId="58"/>
  </si>
  <si>
    <t>チュニジア</t>
    <phoneticPr fontId="58"/>
  </si>
  <si>
    <t>モロッコ</t>
    <phoneticPr fontId="58"/>
  </si>
  <si>
    <t>パレスチナ</t>
    <phoneticPr fontId="58"/>
  </si>
  <si>
    <t>イラク</t>
    <phoneticPr fontId="58"/>
  </si>
  <si>
    <t>ヨルダン</t>
    <phoneticPr fontId="58"/>
  </si>
  <si>
    <t>イラン</t>
    <phoneticPr fontId="58"/>
  </si>
  <si>
    <t>リビア　</t>
  </si>
  <si>
    <t>イエメン</t>
  </si>
  <si>
    <t>中国</t>
    <rPh sb="0" eb="2">
      <t>チュウゴク</t>
    </rPh>
    <phoneticPr fontId="58"/>
  </si>
  <si>
    <t>英国</t>
  </si>
  <si>
    <t>フランス</t>
    <phoneticPr fontId="58"/>
  </si>
  <si>
    <t>アメリカ合衆国</t>
    <rPh sb="4" eb="7">
      <t>ガッシュウコク</t>
    </rPh>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</si>
</sst>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quot;旅-&quot;@"/>
    <numFmt numFmtId="177" formatCode="\x#,##0;[Red]\-#,##0"/>
    <numFmt numFmtId="178" formatCode="\+#,##0\x;[Red]\+\-#,##0\x"/>
    <numFmt numFmtId="179" formatCode="\x#,##0\=;[Red]\-#,##0"/>
    <numFmt numFmtId="180" formatCode="#,##0\="/>
    <numFmt numFmtId="181" formatCode="#,##0_ "/>
    <numFmt numFmtId="182" formatCode="#,##0_ &quot;円&quot;"/>
    <numFmt numFmtId="183" formatCode="yyyy&quot;年&quot;m&quot;月&quot;d&quot;日&quot;;@"/>
    <numFmt numFmtId="184" formatCode="[$-F800]dddd\,\ mmmm\ dd\,\ yyyy"/>
    <numFmt numFmtId="185" formatCode="\+#,##0;[Red]\+\-#,##0"/>
    <numFmt numFmtId="186" formatCode="\+#,##0;[Red]\+\-#,##0\x"/>
    <numFmt numFmtId="187" formatCode="yyyy/m/d;@"/>
    <numFmt numFmtId="188" formatCode="&quot;x&quot;\ @\ &quot;=&quot;"/>
    <numFmt numFmtId="189" formatCode="#,##0.00_ "/>
    <numFmt numFmtId="190" formatCode="0.00;;;@"/>
    <numFmt numFmtId="191" formatCode="yy&quot;年&quot;m&quot;月&quot;;@"/>
    <numFmt numFmtId="192" formatCode="#,##0_);[Red]\(#,##0\)"/>
    <numFmt numFmtId="193" formatCode="yyyy&quot;年&quot;m&quot;月&quot;&quot;分&quot;"/>
    <numFmt numFmtId="194" formatCode="\x#\="/>
    <numFmt numFmtId="195" formatCode="[$¥-411]#,##0_);[Red]\([$¥-411]#,##0\)"/>
  </numFmts>
  <fonts count="81">
    <font>
      <sz val="12"/>
      <color theme="1"/>
      <name val="ＭＳ ゴシック"/>
      <family val="3"/>
      <charset val="128"/>
    </font>
    <font>
      <sz val="6"/>
      <name val="ＭＳ ゴシック"/>
      <family val="3"/>
      <charset val="128"/>
    </font>
    <font>
      <sz val="12"/>
      <color theme="1"/>
      <name val="ＭＳ ゴシック"/>
      <family val="3"/>
      <charset val="128"/>
    </font>
    <font>
      <b/>
      <sz val="16"/>
      <color theme="1"/>
      <name val="ＭＳ ゴシック"/>
      <family val="3"/>
      <charset val="128"/>
    </font>
    <font>
      <b/>
      <sz val="14"/>
      <color theme="1"/>
      <name val="ＭＳ ゴシック"/>
      <family val="3"/>
      <charset val="128"/>
    </font>
    <font>
      <sz val="12"/>
      <name val="ＭＳ ゴシック"/>
      <family val="3"/>
      <charset val="128"/>
    </font>
    <font>
      <sz val="12"/>
      <name val="Osaka"/>
      <family val="3"/>
      <charset val="128"/>
    </font>
    <font>
      <sz val="6"/>
      <name val="Osaka"/>
      <family val="3"/>
      <charset val="128"/>
    </font>
    <font>
      <b/>
      <sz val="12"/>
      <color rgb="FFFF00FF"/>
      <name val="ＭＳ ゴシック"/>
      <family val="3"/>
      <charset val="128"/>
    </font>
    <font>
      <u/>
      <sz val="12"/>
      <color indexed="12"/>
      <name val="ＭＳ ゴシック"/>
      <family val="3"/>
      <charset val="128"/>
    </font>
    <font>
      <u/>
      <sz val="12"/>
      <color indexed="12"/>
      <name val="ＭＳ Ｐゴシック"/>
      <family val="3"/>
      <charset val="128"/>
      <scheme val="minor"/>
    </font>
    <font>
      <sz val="11"/>
      <color theme="1"/>
      <name val="ＭＳ Ｐゴシック"/>
      <family val="3"/>
      <charset val="128"/>
      <scheme val="minor"/>
    </font>
    <font>
      <sz val="12"/>
      <name val="平成明朝"/>
      <family val="3"/>
      <charset val="128"/>
    </font>
    <font>
      <sz val="11"/>
      <name val="ＭＳ 明朝"/>
      <family val="1"/>
      <charset val="128"/>
    </font>
    <font>
      <u/>
      <sz val="12"/>
      <color indexed="20"/>
      <name val="ＭＳ ゴシック"/>
      <family val="3"/>
      <charset val="128"/>
    </font>
    <font>
      <u/>
      <sz val="12"/>
      <color indexed="20"/>
      <name val="ＭＳ Ｐゴシック"/>
      <family val="3"/>
      <charset val="128"/>
      <scheme val="minor"/>
    </font>
    <font>
      <b/>
      <sz val="12"/>
      <color theme="1"/>
      <name val="ＭＳ ゴシック"/>
      <family val="3"/>
      <charset val="128"/>
    </font>
    <font>
      <sz val="10"/>
      <color theme="1"/>
      <name val="ＭＳ ゴシック"/>
      <family val="3"/>
      <charset val="128"/>
    </font>
    <font>
      <sz val="11"/>
      <color theme="1"/>
      <name val="ＭＳ ゴシック"/>
      <family val="3"/>
      <charset val="128"/>
    </font>
    <font>
      <sz val="9"/>
      <color theme="1"/>
      <name val="ＭＳ ゴシック"/>
      <family val="3"/>
      <charset val="128"/>
    </font>
    <font>
      <b/>
      <sz val="14"/>
      <name val="ＭＳ ゴシック"/>
      <family val="3"/>
      <charset val="128"/>
    </font>
    <font>
      <sz val="10.5"/>
      <color theme="1"/>
      <name val="ＭＳ ゴシック"/>
      <family val="3"/>
      <charset val="128"/>
    </font>
    <font>
      <vertAlign val="superscript"/>
      <sz val="12"/>
      <color indexed="8"/>
      <name val="ＭＳ ゴシック"/>
      <family val="3"/>
      <charset val="128"/>
    </font>
    <font>
      <sz val="9"/>
      <name val="ＭＳ ゴシック"/>
      <family val="3"/>
      <charset val="128"/>
    </font>
    <font>
      <b/>
      <sz val="11"/>
      <color theme="1"/>
      <name val="ＭＳ ゴシック"/>
      <family val="3"/>
      <charset val="128"/>
    </font>
    <font>
      <vertAlign val="superscript"/>
      <sz val="11"/>
      <color theme="1"/>
      <name val="ＭＳ ゴシック"/>
      <family val="3"/>
      <charset val="128"/>
    </font>
    <font>
      <sz val="11"/>
      <color theme="1"/>
      <name val="Arial"/>
      <family val="2"/>
    </font>
    <font>
      <sz val="11"/>
      <name val="Arial"/>
      <family val="2"/>
    </font>
    <font>
      <sz val="12"/>
      <color rgb="FFFF0000"/>
      <name val="ＭＳ ゴシック"/>
      <family val="3"/>
      <charset val="128"/>
    </font>
    <font>
      <b/>
      <sz val="11"/>
      <color indexed="81"/>
      <name val="ＭＳ Ｐゴシック"/>
      <family val="3"/>
      <charset val="128"/>
    </font>
    <font>
      <sz val="9"/>
      <color indexed="81"/>
      <name val="ＭＳ Ｐゴシック"/>
      <family val="3"/>
      <charset val="128"/>
    </font>
    <font>
      <b/>
      <sz val="9"/>
      <color indexed="81"/>
      <name val="ＭＳ Ｐゴシック"/>
      <family val="3"/>
      <charset val="128"/>
    </font>
    <font>
      <b/>
      <sz val="11"/>
      <color theme="1"/>
      <name val="Arial"/>
      <family val="2"/>
    </font>
    <font>
      <sz val="12"/>
      <color theme="0"/>
      <name val="ＭＳ ゴシック"/>
      <family val="3"/>
      <charset val="128"/>
    </font>
    <font>
      <vertAlign val="superscript"/>
      <sz val="12"/>
      <color theme="1"/>
      <name val="ＭＳ ゴシック"/>
      <family val="3"/>
      <charset val="128"/>
    </font>
    <font>
      <sz val="9"/>
      <color rgb="FFFF0000"/>
      <name val="ＭＳ ゴシック"/>
      <family val="3"/>
      <charset val="128"/>
    </font>
    <font>
      <b/>
      <sz val="16"/>
      <name val="ＭＳ ゴシック"/>
      <family val="3"/>
      <charset val="128"/>
    </font>
    <font>
      <sz val="10"/>
      <name val="ＭＳ ゴシック"/>
      <family val="3"/>
      <charset val="128"/>
    </font>
    <font>
      <sz val="11"/>
      <name val="ＭＳ ゴシック"/>
      <family val="3"/>
      <charset val="128"/>
    </font>
    <font>
      <sz val="12"/>
      <name val="細明朝体"/>
      <family val="3"/>
      <charset val="128"/>
    </font>
    <font>
      <sz val="10"/>
      <color rgb="FFFF0000"/>
      <name val="ＭＳ ゴシック"/>
      <family val="3"/>
      <charset val="128"/>
    </font>
    <font>
      <sz val="10.5"/>
      <color rgb="FFFF0000"/>
      <name val="ＭＳ ゴシック"/>
      <family val="3"/>
      <charset val="128"/>
    </font>
    <font>
      <sz val="12"/>
      <color rgb="FF00B050"/>
      <name val="ＭＳ ゴシック"/>
      <family val="3"/>
      <charset val="128"/>
    </font>
    <font>
      <vertAlign val="superscript"/>
      <sz val="12"/>
      <name val="ＭＳ ゴシック"/>
      <family val="3"/>
      <charset val="128"/>
    </font>
    <font>
      <strike/>
      <sz val="12"/>
      <name val="ＭＳ ゴシック"/>
      <family val="3"/>
      <charset val="128"/>
    </font>
    <font>
      <vertAlign val="superscript"/>
      <sz val="10"/>
      <name val="ＭＳ ゴシック"/>
      <family val="3"/>
      <charset val="128"/>
    </font>
    <font>
      <i/>
      <sz val="12"/>
      <name val="ＭＳ ゴシック"/>
      <family val="3"/>
      <charset val="128"/>
    </font>
    <font>
      <b/>
      <sz val="10"/>
      <color indexed="81"/>
      <name val="ＭＳ Ｐゴシック"/>
      <family val="3"/>
      <charset val="128"/>
    </font>
    <font>
      <b/>
      <sz val="9"/>
      <color indexed="81"/>
      <name val="MS P ゴシック"/>
      <family val="3"/>
      <charset val="128"/>
    </font>
    <font>
      <sz val="9"/>
      <color indexed="81"/>
      <name val="MS P ゴシック"/>
      <family val="3"/>
      <charset val="128"/>
    </font>
    <font>
      <sz val="14"/>
      <name val="ＭＳ ゴシック"/>
      <family val="3"/>
      <charset val="128"/>
    </font>
    <font>
      <sz val="12"/>
      <name val="Osaka"/>
      <charset val="128"/>
    </font>
    <font>
      <b/>
      <sz val="12"/>
      <name val="ＭＳ ゴシック"/>
      <family val="3"/>
      <charset val="128"/>
    </font>
    <font>
      <sz val="8"/>
      <name val="ＭＳ ゴシック"/>
      <family val="3"/>
      <charset val="128"/>
    </font>
    <font>
      <u val="double"/>
      <sz val="12"/>
      <name val="ＭＳ ゴシック"/>
      <family val="3"/>
      <charset val="128"/>
    </font>
    <font>
      <vertAlign val="superscript"/>
      <sz val="11"/>
      <name val="ＭＳ ゴシック"/>
      <family val="3"/>
      <charset val="128"/>
    </font>
    <font>
      <sz val="14"/>
      <color theme="1"/>
      <name val="ＭＳ ゴシック"/>
      <family val="3"/>
      <charset val="128"/>
    </font>
    <font>
      <b/>
      <vertAlign val="superscript"/>
      <sz val="12"/>
      <name val="ＭＳ ゴシック"/>
      <family val="3"/>
      <charset val="128"/>
    </font>
    <font>
      <sz val="6"/>
      <name val="ＭＳ Ｐゴシック"/>
      <family val="3"/>
      <charset val="128"/>
    </font>
    <font>
      <i/>
      <sz val="11"/>
      <name val="ＭＳ ゴシック"/>
      <family val="3"/>
      <charset val="128"/>
    </font>
    <font>
      <i/>
      <vertAlign val="superscript"/>
      <sz val="11"/>
      <name val="ＭＳ ゴシック"/>
      <family val="3"/>
      <charset val="128"/>
    </font>
    <font>
      <u/>
      <sz val="12"/>
      <name val="ＭＳ ゴシック"/>
      <family val="3"/>
      <charset val="128"/>
    </font>
    <font>
      <b/>
      <sz val="13"/>
      <name val="ＭＳ ゴシック"/>
      <family val="3"/>
      <charset val="128"/>
    </font>
    <font>
      <b/>
      <sz val="11"/>
      <name val="ＭＳ ゴシック"/>
      <family val="3"/>
      <charset val="128"/>
    </font>
    <font>
      <strike/>
      <sz val="9"/>
      <color rgb="FFFF0000"/>
      <name val="ＭＳ ゴシック"/>
      <family val="3"/>
      <charset val="128"/>
    </font>
    <font>
      <b/>
      <sz val="9"/>
      <color theme="1"/>
      <name val="ＭＳ ゴシック"/>
      <family val="3"/>
      <charset val="128"/>
    </font>
    <font>
      <sz val="10"/>
      <color rgb="FF000000"/>
      <name val="Times New Roman"/>
      <family val="1"/>
    </font>
    <font>
      <sz val="10.5"/>
      <name val="ＭＳ ゴシック"/>
      <family val="3"/>
      <charset val="128"/>
    </font>
    <font>
      <b/>
      <sz val="10"/>
      <name val="ＭＳ ゴシック"/>
      <family val="3"/>
      <charset val="128"/>
    </font>
    <font>
      <b/>
      <sz val="12"/>
      <color rgb="FFFF0000"/>
      <name val="ＭＳ ゴシック"/>
      <family val="3"/>
      <charset val="128"/>
    </font>
    <font>
      <b/>
      <u/>
      <sz val="12"/>
      <name val="ＭＳ ゴシック"/>
      <family val="3"/>
      <charset val="128"/>
    </font>
    <font>
      <sz val="11"/>
      <name val="BIZ UDゴシック"/>
      <family val="3"/>
      <charset val="128"/>
    </font>
    <font>
      <b/>
      <sz val="11"/>
      <name val="BIZ UDゴシック"/>
      <family val="3"/>
      <charset val="128"/>
    </font>
    <font>
      <sz val="12"/>
      <name val="BIZ UDゴシック"/>
      <family val="3"/>
      <charset val="128"/>
    </font>
    <font>
      <sz val="12"/>
      <color rgb="FF000000"/>
      <name val="ＭＳ ゴシック"/>
      <family val="3"/>
      <charset val="128"/>
    </font>
    <font>
      <b/>
      <u/>
      <sz val="12"/>
      <color rgb="FF000000"/>
      <name val="ＭＳ ゴシック"/>
      <family val="3"/>
      <charset val="128"/>
    </font>
    <font>
      <vertAlign val="superscript"/>
      <sz val="12"/>
      <color rgb="FF000000"/>
      <name val="ＭＳ ゴシック"/>
      <family val="3"/>
      <charset val="128"/>
    </font>
    <font>
      <b/>
      <sz val="16"/>
      <color rgb="FFFF0000"/>
      <name val="ＭＳ ゴシック"/>
      <family val="3"/>
      <charset val="128"/>
    </font>
    <font>
      <sz val="10"/>
      <color rgb="FF000000"/>
      <name val="ＭＳ ゴシック"/>
    </font>
    <font>
      <b/>
      <u/>
      <sz val="10"/>
      <color rgb="FF000000"/>
      <name val="ＭＳ ゴシック"/>
    </font>
    <font>
      <b/>
      <sz val="10"/>
      <color rgb="FFFF0000"/>
      <name val="ＭＳ ゴシック"/>
    </font>
  </fonts>
  <fills count="7">
    <fill>
      <patternFill patternType="none"/>
    </fill>
    <fill>
      <patternFill patternType="gray125"/>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749992370372631"/>
        <bgColor indexed="64"/>
      </patternFill>
    </fill>
  </fills>
  <borders count="1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top/>
      <bottom/>
      <diagonal/>
    </border>
    <border>
      <left/>
      <right style="medium">
        <color indexed="64"/>
      </right>
      <top/>
      <bottom style="double">
        <color indexed="64"/>
      </bottom>
      <diagonal/>
    </border>
    <border>
      <left/>
      <right style="medium">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style="medium">
        <color indexed="64"/>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style="double">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diagonalUp="1">
      <left style="thin">
        <color indexed="64"/>
      </left>
      <right style="medium">
        <color indexed="64"/>
      </right>
      <top style="thin">
        <color indexed="64"/>
      </top>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style="double">
        <color indexed="64"/>
      </top>
      <bottom style="thin">
        <color indexed="64"/>
      </bottom>
      <diagonal/>
    </border>
    <border>
      <left/>
      <right/>
      <top/>
      <bottom style="double">
        <color indexed="64"/>
      </bottom>
      <diagonal/>
    </border>
    <border>
      <left/>
      <right style="thin">
        <color auto="1"/>
      </right>
      <top/>
      <bottom style="double">
        <color auto="1"/>
      </bottom>
      <diagonal/>
    </border>
    <border>
      <left/>
      <right style="thin">
        <color auto="1"/>
      </right>
      <top style="double">
        <color auto="1"/>
      </top>
      <bottom style="thin">
        <color auto="1"/>
      </bottom>
      <diagonal/>
    </border>
    <border diagonalUp="1">
      <left/>
      <right style="thin">
        <color indexed="64"/>
      </right>
      <top style="thin">
        <color indexed="64"/>
      </top>
      <bottom/>
      <diagonal style="thin">
        <color indexed="64"/>
      </diagonal>
    </border>
    <border diagonalUp="1">
      <left/>
      <right style="thin">
        <color indexed="64"/>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auto="1"/>
      </left>
      <right style="medium">
        <color auto="1"/>
      </right>
      <top style="medium">
        <color auto="1"/>
      </top>
      <bottom style="medium">
        <color auto="1"/>
      </bottom>
      <diagonal style="thin">
        <color auto="1"/>
      </diagonal>
    </border>
    <border diagonalUp="1">
      <left style="medium">
        <color auto="1"/>
      </left>
      <right style="medium">
        <color auto="1"/>
      </right>
      <top style="thin">
        <color auto="1"/>
      </top>
      <bottom style="medium">
        <color auto="1"/>
      </bottom>
      <diagonal style="thin">
        <color auto="1"/>
      </diagonal>
    </border>
    <border diagonalUp="1">
      <left style="medium">
        <color auto="1"/>
      </left>
      <right style="medium">
        <color auto="1"/>
      </right>
      <top style="double">
        <color auto="1"/>
      </top>
      <bottom style="thin">
        <color auto="1"/>
      </bottom>
      <diagonal style="thin">
        <color auto="1"/>
      </diagonal>
    </border>
    <border diagonalUp="1">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bottom style="medium">
        <color indexed="64"/>
      </bottom>
      <diagonal/>
    </border>
    <border diagonalUp="1">
      <left style="thick">
        <color indexed="64"/>
      </left>
      <right style="thick">
        <color indexed="64"/>
      </right>
      <top style="thin">
        <color indexed="64"/>
      </top>
      <bottom style="medium">
        <color indexed="64"/>
      </bottom>
      <diagonal style="thin">
        <color indexed="64"/>
      </diagonal>
    </border>
    <border diagonalUp="1">
      <left style="thick">
        <color indexed="64"/>
      </left>
      <right style="thick">
        <color indexed="64"/>
      </right>
      <top style="thin">
        <color indexed="64"/>
      </top>
      <bottom style="thin">
        <color indexed="64"/>
      </bottom>
      <diagonal style="thin">
        <color indexed="64"/>
      </diagonal>
    </border>
    <border diagonalUp="1">
      <left style="thick">
        <color indexed="64"/>
      </left>
      <right style="thick">
        <color indexed="64"/>
      </right>
      <top style="thin">
        <color indexed="64"/>
      </top>
      <bottom/>
      <diagonal style="thin">
        <color indexed="64"/>
      </diagonal>
    </border>
    <border diagonalUp="1">
      <left style="thin">
        <color indexed="64"/>
      </left>
      <right/>
      <top style="medium">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style="medium">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style="medium">
        <color indexed="64"/>
      </top>
      <bottom/>
      <diagonal style="thin">
        <color indexed="64"/>
      </diagonal>
    </border>
    <border diagonalUp="1">
      <left style="thick">
        <color indexed="64"/>
      </left>
      <right style="thick">
        <color indexed="64"/>
      </right>
      <top style="medium">
        <color indexed="64"/>
      </top>
      <bottom style="thin">
        <color indexed="64"/>
      </bottom>
      <diagonal style="thin">
        <color indexed="64"/>
      </diagonal>
    </border>
    <border diagonalUp="1">
      <left style="thick">
        <color indexed="64"/>
      </left>
      <right style="thick">
        <color indexed="64"/>
      </right>
      <top style="medium">
        <color indexed="64"/>
      </top>
      <bottom style="medium">
        <color indexed="64"/>
      </bottom>
      <diagonal style="thin">
        <color indexed="64"/>
      </diagonal>
    </border>
    <border diagonalUp="1">
      <left style="thick">
        <color indexed="64"/>
      </left>
      <right style="thick">
        <color indexed="64"/>
      </right>
      <top style="medium">
        <color indexed="64"/>
      </top>
      <bottom/>
      <diagonal style="thin">
        <color indexed="64"/>
      </diagonal>
    </border>
    <border>
      <left style="medium">
        <color indexed="64"/>
      </left>
      <right style="thin">
        <color rgb="FF000000"/>
      </right>
      <top style="medium">
        <color indexed="64"/>
      </top>
      <bottom style="double">
        <color indexed="64"/>
      </bottom>
      <diagonal/>
    </border>
    <border>
      <left style="thin">
        <color rgb="FF000000"/>
      </left>
      <right style="thin">
        <color rgb="FF000000"/>
      </right>
      <top style="medium">
        <color indexed="64"/>
      </top>
      <bottom style="double">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s>
  <cellStyleXfs count="103">
    <xf numFmtId="0" fontId="0" fillId="0" borderId="0">
      <alignment vertical="center"/>
    </xf>
    <xf numFmtId="38" fontId="2" fillId="0" borderId="0" applyFont="0" applyFill="0" applyBorder="0" applyAlignment="0" applyProtection="0">
      <alignment vertical="center"/>
    </xf>
    <xf numFmtId="0" fontId="6" fillId="0" borderId="0"/>
    <xf numFmtId="38" fontId="6" fillId="0" borderId="0" applyFont="0" applyFill="0" applyBorder="0" applyAlignment="0" applyProtection="0">
      <alignment vertical="center"/>
    </xf>
    <xf numFmtId="38" fontId="8" fillId="3" borderId="43" applyFill="0">
      <alignment horizontal="center"/>
    </xf>
    <xf numFmtId="9" fontId="6" fillId="0" borderId="0" applyFont="0" applyFill="0" applyBorder="0" applyAlignment="0" applyProtection="0"/>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6" fillId="0" borderId="0" applyFont="0" applyFill="0" applyBorder="0" applyAlignment="0" applyProtection="0"/>
    <xf numFmtId="38" fontId="5" fillId="0" borderId="0" applyFont="0" applyFill="0" applyBorder="0" applyAlignment="0" applyProtection="0">
      <alignment vertical="center"/>
    </xf>
    <xf numFmtId="0" fontId="2" fillId="0" borderId="0">
      <alignment vertical="center"/>
    </xf>
    <xf numFmtId="0" fontId="5" fillId="0" borderId="0">
      <alignment vertical="center"/>
    </xf>
    <xf numFmtId="0" fontId="2" fillId="0" borderId="0">
      <alignment vertical="center"/>
    </xf>
    <xf numFmtId="0" fontId="11" fillId="0" borderId="0">
      <alignment vertical="center"/>
    </xf>
    <xf numFmtId="0" fontId="11" fillId="0" borderId="0">
      <alignment vertical="center"/>
    </xf>
    <xf numFmtId="0" fontId="12" fillId="0" borderId="0"/>
    <xf numFmtId="0" fontId="5" fillId="0" borderId="0">
      <alignment vertical="center"/>
    </xf>
    <xf numFmtId="0" fontId="13" fillId="0" borderId="0">
      <alignment vertical="center"/>
    </xf>
    <xf numFmtId="0" fontId="2" fillId="0" borderId="0">
      <alignment vertical="center"/>
    </xf>
    <xf numFmtId="0" fontId="2"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38" fontId="6" fillId="0" borderId="0" applyFont="0" applyFill="0" applyBorder="0" applyAlignment="0" applyProtection="0"/>
    <xf numFmtId="0" fontId="39" fillId="0" borderId="0"/>
    <xf numFmtId="0" fontId="51" fillId="0" borderId="0"/>
    <xf numFmtId="0" fontId="6" fillId="0" borderId="0"/>
    <xf numFmtId="0" fontId="2" fillId="0" borderId="0">
      <alignment vertical="center"/>
    </xf>
    <xf numFmtId="0" fontId="2" fillId="0" borderId="0">
      <alignment vertical="center"/>
    </xf>
    <xf numFmtId="0" fontId="66" fillId="0" borderId="0"/>
  </cellStyleXfs>
  <cellXfs count="86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17" fillId="0" borderId="0" xfId="0" applyFont="1">
      <alignment vertical="center"/>
    </xf>
    <xf numFmtId="0" fontId="0" fillId="0" borderId="46" xfId="0" applyBorder="1">
      <alignment vertical="center"/>
    </xf>
    <xf numFmtId="0" fontId="17" fillId="0" borderId="0" xfId="0" applyFont="1" applyAlignment="1">
      <alignment horizontal="center" vertical="center"/>
    </xf>
    <xf numFmtId="0" fontId="18" fillId="0" borderId="0" xfId="0" applyFont="1">
      <alignment vertical="center"/>
    </xf>
    <xf numFmtId="0" fontId="21" fillId="0" borderId="0" xfId="0" applyFont="1">
      <alignment vertical="center"/>
    </xf>
    <xf numFmtId="0" fontId="19" fillId="0" borderId="0" xfId="0" applyFont="1">
      <alignment vertical="center"/>
    </xf>
    <xf numFmtId="0" fontId="18" fillId="0" borderId="0" xfId="0" applyFont="1" applyAlignment="1">
      <alignment horizontal="center" vertical="center" wrapText="1"/>
    </xf>
    <xf numFmtId="0" fontId="18" fillId="0" borderId="10" xfId="0" applyFont="1" applyBorder="1" applyAlignment="1">
      <alignment horizontal="center" vertical="center"/>
    </xf>
    <xf numFmtId="0" fontId="18" fillId="0" borderId="45" xfId="0" applyFont="1" applyBorder="1" applyAlignment="1">
      <alignment horizontal="center" vertical="center"/>
    </xf>
    <xf numFmtId="0" fontId="18" fillId="0" borderId="0" xfId="0" applyFont="1" applyAlignment="1">
      <alignment horizontal="center" vertical="center"/>
    </xf>
    <xf numFmtId="0" fontId="18" fillId="0" borderId="30"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55" xfId="0" applyFont="1" applyBorder="1" applyAlignment="1">
      <alignment horizontal="center" vertical="center" wrapText="1"/>
    </xf>
    <xf numFmtId="176" fontId="18" fillId="2" borderId="42" xfId="0" applyNumberFormat="1" applyFont="1" applyFill="1" applyBorder="1" applyAlignment="1">
      <alignment horizontal="center" vertical="center"/>
    </xf>
    <xf numFmtId="38" fontId="27" fillId="0" borderId="58" xfId="1" applyFont="1" applyBorder="1" applyAlignment="1">
      <alignment horizontal="right" vertical="center"/>
    </xf>
    <xf numFmtId="177" fontId="27" fillId="4" borderId="59" xfId="1" applyNumberFormat="1" applyFont="1" applyFill="1" applyBorder="1" applyAlignment="1">
      <alignment horizontal="center" vertical="center"/>
    </xf>
    <xf numFmtId="178" fontId="27" fillId="0" borderId="59" xfId="1" applyNumberFormat="1" applyFont="1" applyBorder="1" applyAlignment="1">
      <alignment horizontal="center" vertical="center"/>
    </xf>
    <xf numFmtId="179" fontId="27" fillId="0" borderId="59" xfId="1" applyNumberFormat="1" applyFont="1" applyBorder="1" applyAlignment="1">
      <alignment horizontal="center" vertical="center"/>
    </xf>
    <xf numFmtId="38" fontId="27" fillId="0" borderId="60" xfId="1" applyFont="1" applyBorder="1" applyAlignment="1">
      <alignment horizontal="right" vertical="center"/>
    </xf>
    <xf numFmtId="38" fontId="27" fillId="0" borderId="61" xfId="1" applyFont="1" applyBorder="1" applyAlignment="1">
      <alignment horizontal="right" vertical="center"/>
    </xf>
    <xf numFmtId="180" fontId="27" fillId="0" borderId="59" xfId="1" applyNumberFormat="1" applyFont="1" applyBorder="1" applyAlignment="1">
      <alignment horizontal="center" vertical="center"/>
    </xf>
    <xf numFmtId="38" fontId="27" fillId="2" borderId="2" xfId="1" applyFont="1" applyFill="1" applyBorder="1" applyAlignment="1">
      <alignment horizontal="center" vertical="center"/>
    </xf>
    <xf numFmtId="0" fontId="18" fillId="0" borderId="9" xfId="0" applyFont="1" applyBorder="1">
      <alignment vertical="center"/>
    </xf>
    <xf numFmtId="38" fontId="27" fillId="0" borderId="29" xfId="1" applyFont="1" applyBorder="1" applyAlignment="1">
      <alignment horizontal="right" vertical="center"/>
    </xf>
    <xf numFmtId="177" fontId="27" fillId="4" borderId="46" xfId="1" applyNumberFormat="1" applyFont="1" applyFill="1" applyBorder="1" applyAlignment="1">
      <alignment horizontal="center" vertical="center"/>
    </xf>
    <xf numFmtId="178" fontId="27" fillId="0" borderId="46" xfId="1" applyNumberFormat="1" applyFont="1" applyBorder="1" applyAlignment="1">
      <alignment horizontal="center" vertical="center"/>
    </xf>
    <xf numFmtId="179" fontId="27" fillId="0" borderId="46" xfId="1" applyNumberFormat="1" applyFont="1" applyBorder="1" applyAlignment="1">
      <alignment horizontal="center" vertical="center"/>
    </xf>
    <xf numFmtId="38" fontId="27" fillId="0" borderId="2" xfId="1" applyFont="1" applyBorder="1" applyAlignment="1">
      <alignment horizontal="right" vertical="center"/>
    </xf>
    <xf numFmtId="38" fontId="27" fillId="0" borderId="12" xfId="1" applyFont="1" applyBorder="1" applyAlignment="1">
      <alignment horizontal="right" vertical="center"/>
    </xf>
    <xf numFmtId="180" fontId="27" fillId="0" borderId="46" xfId="1" applyNumberFormat="1" applyFont="1" applyBorder="1" applyAlignment="1">
      <alignment horizontal="center" vertical="center"/>
    </xf>
    <xf numFmtId="38" fontId="27" fillId="2" borderId="1" xfId="1" applyFont="1" applyFill="1" applyBorder="1" applyAlignment="1">
      <alignment horizontal="center" vertical="center"/>
    </xf>
    <xf numFmtId="0" fontId="18" fillId="0" borderId="7" xfId="0" applyFont="1" applyBorder="1">
      <alignment vertical="center"/>
    </xf>
    <xf numFmtId="176" fontId="18" fillId="2" borderId="33" xfId="0" applyNumberFormat="1" applyFont="1" applyFill="1" applyBorder="1" applyAlignment="1">
      <alignment horizontal="center" vertical="center"/>
    </xf>
    <xf numFmtId="38" fontId="27" fillId="0" borderId="51" xfId="1" applyFont="1" applyBorder="1" applyAlignment="1">
      <alignment horizontal="right" vertical="center"/>
    </xf>
    <xf numFmtId="177" fontId="27" fillId="4" borderId="50" xfId="1" applyNumberFormat="1" applyFont="1" applyFill="1" applyBorder="1" applyAlignment="1">
      <alignment horizontal="center" vertical="center"/>
    </xf>
    <xf numFmtId="178" fontId="27" fillId="0" borderId="50" xfId="1" applyNumberFormat="1" applyFont="1" applyBorder="1" applyAlignment="1">
      <alignment horizontal="center" vertical="center"/>
    </xf>
    <xf numFmtId="179" fontId="27" fillId="0" borderId="20" xfId="1" applyNumberFormat="1" applyFont="1" applyBorder="1" applyAlignment="1">
      <alignment horizontal="center" vertical="center"/>
    </xf>
    <xf numFmtId="38" fontId="27" fillId="0" borderId="52" xfId="1" applyFont="1" applyBorder="1" applyAlignment="1">
      <alignment horizontal="right" vertical="center"/>
    </xf>
    <xf numFmtId="38" fontId="27" fillId="0" borderId="18" xfId="1" applyFont="1" applyBorder="1" applyAlignment="1">
      <alignment horizontal="right" vertical="center"/>
    </xf>
    <xf numFmtId="177" fontId="27" fillId="4" borderId="17" xfId="1" applyNumberFormat="1" applyFont="1" applyFill="1" applyBorder="1" applyAlignment="1">
      <alignment horizontal="center" vertical="center"/>
    </xf>
    <xf numFmtId="178" fontId="27" fillId="0" borderId="17" xfId="1" applyNumberFormat="1" applyFont="1" applyBorder="1" applyAlignment="1">
      <alignment horizontal="center" vertical="center"/>
    </xf>
    <xf numFmtId="180" fontId="27" fillId="0" borderId="17" xfId="1" applyNumberFormat="1" applyFont="1" applyBorder="1" applyAlignment="1">
      <alignment horizontal="center" vertical="center"/>
    </xf>
    <xf numFmtId="38" fontId="27" fillId="0" borderId="19" xfId="1" applyFont="1" applyBorder="1" applyAlignment="1">
      <alignment horizontal="right" vertical="center"/>
    </xf>
    <xf numFmtId="38" fontId="27" fillId="2" borderId="19" xfId="1" applyFont="1" applyFill="1" applyBorder="1" applyAlignment="1">
      <alignment horizontal="center" vertical="center"/>
    </xf>
    <xf numFmtId="0" fontId="18" fillId="0" borderId="8" xfId="0" applyFont="1" applyBorder="1">
      <alignment vertical="center"/>
    </xf>
    <xf numFmtId="0" fontId="0" fillId="0" borderId="0" xfId="0" applyAlignment="1">
      <alignment horizontal="right" vertical="center"/>
    </xf>
    <xf numFmtId="0" fontId="26" fillId="4" borderId="8" xfId="0" applyFont="1" applyFill="1" applyBorder="1" applyAlignment="1">
      <alignment horizontal="center" vertical="center"/>
    </xf>
    <xf numFmtId="177" fontId="27" fillId="0" borderId="59" xfId="1" applyNumberFormat="1" applyFont="1" applyBorder="1" applyAlignment="1">
      <alignment horizontal="center" vertical="center"/>
    </xf>
    <xf numFmtId="177" fontId="27" fillId="0" borderId="46" xfId="1" applyNumberFormat="1" applyFont="1" applyBorder="1" applyAlignment="1">
      <alignment horizontal="center" vertical="center"/>
    </xf>
    <xf numFmtId="177" fontId="27" fillId="0" borderId="50" xfId="1" applyNumberFormat="1" applyFont="1" applyBorder="1" applyAlignment="1">
      <alignment horizontal="center" vertical="center"/>
    </xf>
    <xf numFmtId="177" fontId="27" fillId="0" borderId="17" xfId="1" applyNumberFormat="1" applyFont="1" applyBorder="1" applyAlignment="1">
      <alignment horizontal="center" vertical="center"/>
    </xf>
    <xf numFmtId="185" fontId="27" fillId="0" borderId="59" xfId="1" applyNumberFormat="1" applyFont="1" applyBorder="1" applyAlignment="1">
      <alignment horizontal="center" vertical="center"/>
    </xf>
    <xf numFmtId="185" fontId="27" fillId="0" borderId="46" xfId="1" applyNumberFormat="1" applyFont="1" applyBorder="1" applyAlignment="1">
      <alignment horizontal="center" vertical="center"/>
    </xf>
    <xf numFmtId="185" fontId="27" fillId="0" borderId="50" xfId="1" applyNumberFormat="1" applyFont="1" applyBorder="1" applyAlignment="1">
      <alignment horizontal="center" vertical="center"/>
    </xf>
    <xf numFmtId="186" fontId="27" fillId="0" borderId="59" xfId="1" applyNumberFormat="1" applyFont="1" applyBorder="1" applyAlignment="1">
      <alignment horizontal="center" vertical="center"/>
    </xf>
    <xf numFmtId="186" fontId="27" fillId="0" borderId="46" xfId="1" applyNumberFormat="1" applyFont="1" applyBorder="1" applyAlignment="1">
      <alignment horizontal="center" vertical="center"/>
    </xf>
    <xf numFmtId="186" fontId="27" fillId="0" borderId="17" xfId="1" applyNumberFormat="1" applyFont="1" applyBorder="1" applyAlignment="1">
      <alignment horizontal="center" vertical="center"/>
    </xf>
    <xf numFmtId="0" fontId="26" fillId="4" borderId="9" xfId="0" applyFont="1" applyFill="1" applyBorder="1" applyAlignment="1">
      <alignment horizontal="center" vertical="center"/>
    </xf>
    <xf numFmtId="187" fontId="26" fillId="2" borderId="78" xfId="0" applyNumberFormat="1" applyFont="1" applyFill="1" applyBorder="1" applyAlignment="1">
      <alignment horizontal="center" vertical="center"/>
    </xf>
    <xf numFmtId="187" fontId="26" fillId="2" borderId="13" xfId="0" applyNumberFormat="1" applyFont="1" applyFill="1" applyBorder="1" applyAlignment="1">
      <alignment horizontal="center" vertical="center"/>
    </xf>
    <xf numFmtId="187" fontId="26" fillId="2" borderId="79" xfId="0" applyNumberFormat="1" applyFont="1" applyFill="1" applyBorder="1" applyAlignment="1">
      <alignment horizontal="center" vertical="center"/>
    </xf>
    <xf numFmtId="187" fontId="26" fillId="2" borderId="15" xfId="0" applyNumberFormat="1" applyFont="1" applyFill="1" applyBorder="1" applyAlignment="1">
      <alignment horizontal="center" vertical="center"/>
    </xf>
    <xf numFmtId="187" fontId="26" fillId="2" borderId="80" xfId="0" applyNumberFormat="1" applyFont="1" applyFill="1" applyBorder="1" applyAlignment="1">
      <alignment horizontal="center" vertical="center"/>
    </xf>
    <xf numFmtId="187" fontId="26" fillId="2" borderId="20" xfId="0" applyNumberFormat="1" applyFont="1" applyFill="1" applyBorder="1" applyAlignment="1">
      <alignment horizontal="center" vertical="center"/>
    </xf>
    <xf numFmtId="38" fontId="26" fillId="2" borderId="78" xfId="1" applyFont="1" applyFill="1" applyBorder="1" applyAlignment="1">
      <alignment vertical="center"/>
    </xf>
    <xf numFmtId="38" fontId="26" fillId="2" borderId="42" xfId="1" applyFont="1" applyFill="1" applyBorder="1">
      <alignment vertical="center"/>
    </xf>
    <xf numFmtId="38" fontId="26" fillId="2" borderId="79" xfId="1" applyFont="1" applyFill="1" applyBorder="1" applyAlignment="1">
      <alignment vertical="center"/>
    </xf>
    <xf numFmtId="38" fontId="26" fillId="2" borderId="81" xfId="1" applyFont="1" applyFill="1" applyBorder="1">
      <alignment vertical="center"/>
    </xf>
    <xf numFmtId="0" fontId="26" fillId="2" borderId="6" xfId="0" applyFont="1" applyFill="1" applyBorder="1" applyAlignment="1">
      <alignment horizontal="center" vertical="center"/>
    </xf>
    <xf numFmtId="38" fontId="26" fillId="2" borderId="80" xfId="1" applyFont="1" applyFill="1" applyBorder="1" applyAlignment="1">
      <alignment vertical="center"/>
    </xf>
    <xf numFmtId="38" fontId="26" fillId="2" borderId="82" xfId="1" applyFont="1" applyFill="1" applyBorder="1">
      <alignment vertical="center"/>
    </xf>
    <xf numFmtId="38" fontId="32" fillId="0" borderId="32" xfId="1" applyFont="1" applyBorder="1" applyAlignment="1">
      <alignment horizontal="right" vertical="center"/>
    </xf>
    <xf numFmtId="38" fontId="32" fillId="0" borderId="26" xfId="1" applyFont="1" applyBorder="1" applyAlignment="1">
      <alignment horizontal="right" vertical="center"/>
    </xf>
    <xf numFmtId="38" fontId="26" fillId="2" borderId="37" xfId="1" applyFont="1" applyFill="1" applyBorder="1">
      <alignment vertical="center"/>
    </xf>
    <xf numFmtId="176" fontId="26" fillId="2" borderId="42" xfId="0" applyNumberFormat="1" applyFont="1" applyFill="1" applyBorder="1" applyAlignment="1">
      <alignment horizontal="center" vertical="center"/>
    </xf>
    <xf numFmtId="38" fontId="26" fillId="0" borderId="21" xfId="0" applyNumberFormat="1" applyFont="1" applyBorder="1">
      <alignment vertical="center"/>
    </xf>
    <xf numFmtId="38" fontId="26" fillId="2" borderId="38" xfId="1" applyFont="1" applyFill="1" applyBorder="1">
      <alignment vertical="center"/>
    </xf>
    <xf numFmtId="38" fontId="26" fillId="0" borderId="57" xfId="0" applyNumberFormat="1" applyFont="1" applyBorder="1">
      <alignment vertical="center"/>
    </xf>
    <xf numFmtId="38" fontId="26" fillId="2" borderId="39" xfId="1" applyFont="1" applyFill="1" applyBorder="1">
      <alignment vertical="center"/>
    </xf>
    <xf numFmtId="176" fontId="26" fillId="2" borderId="56" xfId="0" applyNumberFormat="1" applyFont="1" applyFill="1" applyBorder="1" applyAlignment="1">
      <alignment horizontal="center" vertical="center"/>
    </xf>
    <xf numFmtId="38" fontId="26" fillId="0" borderId="33" xfId="0" applyNumberFormat="1" applyFont="1" applyBorder="1">
      <alignment vertical="center"/>
    </xf>
    <xf numFmtId="38" fontId="32" fillId="0" borderId="6" xfId="0" applyNumberFormat="1" applyFont="1" applyBorder="1" applyAlignment="1">
      <alignment horizontal="right" vertical="center"/>
    </xf>
    <xf numFmtId="38" fontId="32" fillId="0" borderId="3" xfId="0" applyNumberFormat="1" applyFont="1" applyBorder="1" applyAlignment="1">
      <alignment horizontal="right" vertical="center"/>
    </xf>
    <xf numFmtId="0" fontId="21" fillId="0" borderId="0" xfId="0" applyFont="1" applyAlignment="1">
      <alignment horizontal="right" vertical="center"/>
    </xf>
    <xf numFmtId="0" fontId="0" fillId="0" borderId="0" xfId="0" applyAlignment="1">
      <alignment horizontal="center" vertical="center"/>
    </xf>
    <xf numFmtId="188" fontId="27" fillId="2" borderId="59" xfId="1" applyNumberFormat="1" applyFont="1" applyFill="1" applyBorder="1" applyAlignment="1">
      <alignment horizontal="center" vertical="center"/>
    </xf>
    <xf numFmtId="188" fontId="27" fillId="2" borderId="62" xfId="1" applyNumberFormat="1" applyFont="1" applyFill="1" applyBorder="1" applyAlignment="1">
      <alignment horizontal="center" vertical="center"/>
    </xf>
    <xf numFmtId="188" fontId="27" fillId="2" borderId="17" xfId="1" applyNumberFormat="1" applyFont="1" applyFill="1" applyBorder="1" applyAlignment="1">
      <alignment horizontal="center" vertical="center"/>
    </xf>
    <xf numFmtId="3" fontId="26" fillId="0" borderId="62" xfId="0" applyNumberFormat="1" applyFont="1" applyBorder="1" applyAlignment="1">
      <alignment horizontal="right" vertical="center"/>
    </xf>
    <xf numFmtId="3" fontId="26" fillId="0" borderId="50" xfId="0" applyNumberFormat="1" applyFont="1" applyBorder="1" applyAlignment="1">
      <alignment horizontal="right" vertical="center"/>
    </xf>
    <xf numFmtId="3" fontId="26" fillId="0" borderId="46" xfId="0" applyNumberFormat="1" applyFont="1" applyBorder="1" applyAlignment="1">
      <alignment horizontal="right" vertical="center" wrapText="1"/>
    </xf>
    <xf numFmtId="38" fontId="27" fillId="2" borderId="12" xfId="1" applyFont="1" applyFill="1" applyBorder="1" applyAlignment="1">
      <alignment horizontal="right" vertical="center"/>
    </xf>
    <xf numFmtId="38" fontId="27" fillId="2" borderId="14" xfId="1" applyFont="1" applyFill="1" applyBorder="1" applyAlignment="1">
      <alignment horizontal="right" vertical="center"/>
    </xf>
    <xf numFmtId="38" fontId="27" fillId="2" borderId="18" xfId="1" applyFont="1" applyFill="1" applyBorder="1" applyAlignment="1">
      <alignment horizontal="right" vertical="center"/>
    </xf>
    <xf numFmtId="0" fontId="18" fillId="0" borderId="28" xfId="0" applyFont="1" applyBorder="1" applyAlignment="1">
      <alignment horizontal="centerContinuous" vertical="center"/>
    </xf>
    <xf numFmtId="0" fontId="18" fillId="0" borderId="16" xfId="0" applyFont="1" applyBorder="1" applyAlignment="1">
      <alignment horizontal="centerContinuous" vertical="center"/>
    </xf>
    <xf numFmtId="0" fontId="18" fillId="0" borderId="54" xfId="0" applyFont="1" applyBorder="1" applyAlignment="1">
      <alignment horizontal="centerContinuous" vertical="center"/>
    </xf>
    <xf numFmtId="0" fontId="20" fillId="0" borderId="0" xfId="0" applyFont="1">
      <alignment vertical="center"/>
    </xf>
    <xf numFmtId="0" fontId="0" fillId="0" borderId="0" xfId="0" applyAlignment="1">
      <alignment vertical="center" wrapText="1"/>
    </xf>
    <xf numFmtId="0" fontId="33" fillId="0" borderId="0" xfId="0" applyFont="1">
      <alignment vertical="center"/>
    </xf>
    <xf numFmtId="181" fontId="0" fillId="0" borderId="84" xfId="0" applyNumberFormat="1" applyBorder="1" applyAlignment="1">
      <alignment horizontal="right" vertical="center" wrapText="1"/>
    </xf>
    <xf numFmtId="181" fontId="0" fillId="0" borderId="85" xfId="0" applyNumberFormat="1" applyBorder="1" applyAlignment="1">
      <alignment horizontal="right" vertical="center" wrapText="1"/>
    </xf>
    <xf numFmtId="181" fontId="0" fillId="0" borderId="86" xfId="0" applyNumberFormat="1" applyBorder="1" applyAlignment="1">
      <alignment horizontal="right" vertical="center" wrapText="1"/>
    </xf>
    <xf numFmtId="181" fontId="0" fillId="0" borderId="83" xfId="0" applyNumberFormat="1" applyBorder="1" applyAlignment="1">
      <alignment horizontal="right" vertical="center" wrapText="1"/>
    </xf>
    <xf numFmtId="0" fontId="5" fillId="0" borderId="0" xfId="0" applyFont="1" applyAlignment="1">
      <alignment wrapText="1"/>
    </xf>
    <xf numFmtId="38" fontId="5" fillId="0" borderId="0" xfId="1" applyFont="1" applyBorder="1" applyAlignment="1"/>
    <xf numFmtId="38" fontId="0" fillId="0" borderId="0" xfId="1" applyFont="1" applyBorder="1">
      <alignment vertical="center"/>
    </xf>
    <xf numFmtId="0" fontId="5" fillId="0" borderId="0" xfId="0" applyFont="1">
      <alignment vertical="center"/>
    </xf>
    <xf numFmtId="0" fontId="0" fillId="0" borderId="15" xfId="0" applyBorder="1">
      <alignment vertical="center"/>
    </xf>
    <xf numFmtId="0" fontId="28" fillId="0" borderId="0" xfId="0" applyFont="1">
      <alignment vertical="center"/>
    </xf>
    <xf numFmtId="0" fontId="36" fillId="0" borderId="0" xfId="0" applyFont="1" applyAlignment="1">
      <alignment horizontal="right" vertical="center"/>
    </xf>
    <xf numFmtId="0" fontId="23" fillId="0" borderId="0" xfId="0" applyFont="1">
      <alignment vertical="center"/>
    </xf>
    <xf numFmtId="0" fontId="0" fillId="0" borderId="4" xfId="0" applyBorder="1" applyAlignment="1">
      <alignment horizontal="left" vertical="center"/>
    </xf>
    <xf numFmtId="0" fontId="0" fillId="0" borderId="70" xfId="0" applyBorder="1" applyAlignment="1">
      <alignment horizontal="left" vertical="center"/>
    </xf>
    <xf numFmtId="0" fontId="0" fillId="0" borderId="72" xfId="0" applyBorder="1">
      <alignment vertical="center"/>
    </xf>
    <xf numFmtId="181" fontId="0" fillId="0" borderId="1" xfId="0" applyNumberFormat="1" applyBorder="1" applyAlignment="1">
      <alignment horizontal="right" vertical="center" wrapText="1"/>
    </xf>
    <xf numFmtId="38" fontId="0" fillId="2" borderId="1" xfId="1" applyFont="1" applyFill="1" applyBorder="1" applyAlignment="1">
      <alignment horizontal="right" vertical="center" wrapText="1"/>
    </xf>
    <xf numFmtId="0" fontId="0" fillId="0" borderId="15" xfId="0" applyBorder="1" applyAlignment="1">
      <alignment horizontal="left" vertical="center"/>
    </xf>
    <xf numFmtId="0" fontId="0" fillId="0" borderId="73" xfId="0" applyBorder="1">
      <alignment vertical="center"/>
    </xf>
    <xf numFmtId="0" fontId="0" fillId="0" borderId="66" xfId="0" applyBorder="1" applyAlignment="1">
      <alignment horizontal="left" vertical="center" wrapText="1"/>
    </xf>
    <xf numFmtId="0" fontId="0" fillId="0" borderId="24" xfId="0" applyBorder="1" applyAlignment="1">
      <alignment horizontal="left" vertical="center"/>
    </xf>
    <xf numFmtId="0" fontId="0" fillId="0" borderId="74" xfId="0" applyBorder="1" applyAlignment="1">
      <alignment horizontal="left" vertical="center" wrapText="1"/>
    </xf>
    <xf numFmtId="0" fontId="0" fillId="0" borderId="24" xfId="0" applyBorder="1">
      <alignment vertical="center"/>
    </xf>
    <xf numFmtId="0" fontId="16" fillId="0" borderId="24" xfId="0" applyFont="1" applyBorder="1">
      <alignment vertical="center"/>
    </xf>
    <xf numFmtId="0" fontId="17" fillId="0" borderId="0" xfId="0" applyFont="1" applyAlignment="1">
      <alignment vertical="top"/>
    </xf>
    <xf numFmtId="181" fontId="0" fillId="0" borderId="75" xfId="0" applyNumberFormat="1" applyBorder="1" applyAlignment="1">
      <alignment horizontal="right" vertical="center" wrapText="1"/>
    </xf>
    <xf numFmtId="38" fontId="38" fillId="0" borderId="58" xfId="1" applyFont="1" applyFill="1" applyBorder="1" applyAlignment="1">
      <alignment horizontal="right" vertical="center"/>
    </xf>
    <xf numFmtId="177" fontId="38" fillId="4" borderId="59" xfId="1" applyNumberFormat="1" applyFont="1" applyFill="1" applyBorder="1" applyAlignment="1">
      <alignment horizontal="center" vertical="center"/>
    </xf>
    <xf numFmtId="185" fontId="38" fillId="0" borderId="59" xfId="1" applyNumberFormat="1" applyFont="1" applyBorder="1" applyAlignment="1">
      <alignment horizontal="center" vertical="center"/>
    </xf>
    <xf numFmtId="177" fontId="38" fillId="0" borderId="59" xfId="1" applyNumberFormat="1" applyFont="1" applyBorder="1" applyAlignment="1">
      <alignment horizontal="center" vertical="center"/>
    </xf>
    <xf numFmtId="178" fontId="38" fillId="0" borderId="59" xfId="1" applyNumberFormat="1" applyFont="1" applyBorder="1" applyAlignment="1">
      <alignment horizontal="center" vertical="center"/>
    </xf>
    <xf numFmtId="179" fontId="38" fillId="0" borderId="59" xfId="1" applyNumberFormat="1" applyFont="1" applyBorder="1" applyAlignment="1">
      <alignment horizontal="center" vertical="center"/>
    </xf>
    <xf numFmtId="38" fontId="38" fillId="0" borderId="60" xfId="1" applyFont="1" applyBorder="1" applyAlignment="1">
      <alignment horizontal="right" vertical="center"/>
    </xf>
    <xf numFmtId="38" fontId="38" fillId="0" borderId="61" xfId="1" applyFont="1" applyFill="1" applyBorder="1" applyAlignment="1">
      <alignment horizontal="right" vertical="center"/>
    </xf>
    <xf numFmtId="186" fontId="38" fillId="0" borderId="59" xfId="1" applyNumberFormat="1" applyFont="1" applyBorder="1" applyAlignment="1">
      <alignment horizontal="center" vertical="center"/>
    </xf>
    <xf numFmtId="180" fontId="38" fillId="0" borderId="59" xfId="1" applyNumberFormat="1" applyFont="1" applyBorder="1" applyAlignment="1">
      <alignment horizontal="center" vertical="center"/>
    </xf>
    <xf numFmtId="38" fontId="38" fillId="0" borderId="29" xfId="1" applyFont="1" applyFill="1" applyBorder="1" applyAlignment="1">
      <alignment horizontal="right" vertical="center"/>
    </xf>
    <xf numFmtId="177" fontId="38" fillId="4" borderId="46" xfId="1" applyNumberFormat="1" applyFont="1" applyFill="1" applyBorder="1" applyAlignment="1">
      <alignment horizontal="center" vertical="center"/>
    </xf>
    <xf numFmtId="185" fontId="38" fillId="0" borderId="46" xfId="1" applyNumberFormat="1" applyFont="1" applyBorder="1" applyAlignment="1">
      <alignment horizontal="center" vertical="center"/>
    </xf>
    <xf numFmtId="177" fontId="38" fillId="0" borderId="46" xfId="1" applyNumberFormat="1" applyFont="1" applyBorder="1" applyAlignment="1">
      <alignment horizontal="center" vertical="center"/>
    </xf>
    <xf numFmtId="178" fontId="38" fillId="0" borderId="46" xfId="1" applyNumberFormat="1" applyFont="1" applyBorder="1" applyAlignment="1">
      <alignment horizontal="center" vertical="center"/>
    </xf>
    <xf numFmtId="179" fontId="38" fillId="0" borderId="46" xfId="1" applyNumberFormat="1" applyFont="1" applyBorder="1" applyAlignment="1">
      <alignment horizontal="center" vertical="center"/>
    </xf>
    <xf numFmtId="38" fontId="38" fillId="0" borderId="2" xfId="1" applyFont="1" applyBorder="1" applyAlignment="1">
      <alignment horizontal="right" vertical="center"/>
    </xf>
    <xf numFmtId="38" fontId="38" fillId="0" borderId="12" xfId="1" applyFont="1" applyFill="1" applyBorder="1" applyAlignment="1">
      <alignment horizontal="right" vertical="center"/>
    </xf>
    <xf numFmtId="186" fontId="38" fillId="0" borderId="46" xfId="1" applyNumberFormat="1" applyFont="1" applyBorder="1" applyAlignment="1">
      <alignment horizontal="center" vertical="center"/>
    </xf>
    <xf numFmtId="180" fontId="38" fillId="0" borderId="46" xfId="1" applyNumberFormat="1" applyFont="1" applyBorder="1" applyAlignment="1">
      <alignment horizontal="center" vertical="center"/>
    </xf>
    <xf numFmtId="38" fontId="38" fillId="0" borderId="51" xfId="1" applyFont="1" applyFill="1" applyBorder="1" applyAlignment="1">
      <alignment horizontal="right" vertical="center"/>
    </xf>
    <xf numFmtId="177" fontId="38" fillId="4" borderId="50" xfId="1" applyNumberFormat="1" applyFont="1" applyFill="1" applyBorder="1" applyAlignment="1">
      <alignment horizontal="center" vertical="center"/>
    </xf>
    <xf numFmtId="185" fontId="38" fillId="0" borderId="50" xfId="1" applyNumberFormat="1" applyFont="1" applyBorder="1" applyAlignment="1">
      <alignment horizontal="center" vertical="center"/>
    </xf>
    <xf numFmtId="177" fontId="38" fillId="0" borderId="50" xfId="1" applyNumberFormat="1" applyFont="1" applyBorder="1" applyAlignment="1">
      <alignment horizontal="center" vertical="center"/>
    </xf>
    <xf numFmtId="178" fontId="38" fillId="0" borderId="50" xfId="1" applyNumberFormat="1" applyFont="1" applyBorder="1" applyAlignment="1">
      <alignment horizontal="center" vertical="center"/>
    </xf>
    <xf numFmtId="179" fontId="38" fillId="0" borderId="20" xfId="1" applyNumberFormat="1" applyFont="1" applyBorder="1" applyAlignment="1">
      <alignment horizontal="center" vertical="center"/>
    </xf>
    <xf numFmtId="38" fontId="38" fillId="0" borderId="52" xfId="1" applyFont="1" applyBorder="1" applyAlignment="1">
      <alignment horizontal="right" vertical="center"/>
    </xf>
    <xf numFmtId="38" fontId="38" fillId="0" borderId="18" xfId="1" applyFont="1" applyFill="1" applyBorder="1" applyAlignment="1">
      <alignment horizontal="right" vertical="center"/>
    </xf>
    <xf numFmtId="177" fontId="38" fillId="4" borderId="17" xfId="1" applyNumberFormat="1" applyFont="1" applyFill="1" applyBorder="1" applyAlignment="1">
      <alignment horizontal="center" vertical="center"/>
    </xf>
    <xf numFmtId="186" fontId="38" fillId="0" borderId="17" xfId="1" applyNumberFormat="1" applyFont="1" applyBorder="1" applyAlignment="1">
      <alignment horizontal="center" vertical="center"/>
    </xf>
    <xf numFmtId="177" fontId="38" fillId="0" borderId="17" xfId="1" applyNumberFormat="1" applyFont="1" applyBorder="1" applyAlignment="1">
      <alignment horizontal="center" vertical="center"/>
    </xf>
    <xf numFmtId="178" fontId="38" fillId="0" borderId="17" xfId="1" applyNumberFormat="1" applyFont="1" applyBorder="1" applyAlignment="1">
      <alignment horizontal="center" vertical="center"/>
    </xf>
    <xf numFmtId="180" fontId="38" fillId="0" borderId="17" xfId="1" applyNumberFormat="1" applyFont="1" applyBorder="1" applyAlignment="1">
      <alignment horizontal="center" vertical="center"/>
    </xf>
    <xf numFmtId="38" fontId="38" fillId="0" borderId="19" xfId="1" applyFont="1" applyBorder="1" applyAlignment="1">
      <alignment horizontal="right" vertical="center"/>
    </xf>
    <xf numFmtId="0" fontId="5" fillId="0" borderId="1" xfId="97" applyFont="1" applyBorder="1" applyAlignment="1">
      <alignment horizontal="center"/>
    </xf>
    <xf numFmtId="38" fontId="0" fillId="0" borderId="1" xfId="3" applyFont="1" applyBorder="1" applyAlignment="1">
      <alignment horizontal="center"/>
    </xf>
    <xf numFmtId="38" fontId="5" fillId="0" borderId="1" xfId="3" applyFont="1" applyFill="1" applyBorder="1" applyAlignment="1">
      <alignment horizontal="right"/>
    </xf>
    <xf numFmtId="38" fontId="0" fillId="0" borderId="1" xfId="3" applyFont="1" applyFill="1" applyBorder="1" applyAlignment="1"/>
    <xf numFmtId="38" fontId="38" fillId="0" borderId="72" xfId="1" applyFont="1" applyFill="1" applyBorder="1" applyAlignment="1">
      <alignment horizontal="right" vertical="center"/>
    </xf>
    <xf numFmtId="38" fontId="38" fillId="0" borderId="59" xfId="1" applyFont="1" applyFill="1" applyBorder="1" applyAlignment="1">
      <alignment horizontal="right" vertical="center"/>
    </xf>
    <xf numFmtId="0" fontId="41" fillId="0" borderId="0" xfId="0" applyFont="1" applyAlignment="1">
      <alignment horizontal="center" vertical="center" wrapText="1"/>
    </xf>
    <xf numFmtId="0" fontId="18" fillId="0" borderId="0" xfId="0" applyFont="1" applyAlignment="1">
      <alignment horizontal="right" vertical="center"/>
    </xf>
    <xf numFmtId="0" fontId="42" fillId="4" borderId="0" xfId="0" applyFont="1" applyFill="1">
      <alignment vertical="center"/>
    </xf>
    <xf numFmtId="0" fontId="28" fillId="4" borderId="63" xfId="0" applyFont="1" applyFill="1" applyBorder="1">
      <alignment vertical="center"/>
    </xf>
    <xf numFmtId="0" fontId="28" fillId="4" borderId="66" xfId="0" applyFont="1" applyFill="1" applyBorder="1">
      <alignment vertical="center"/>
    </xf>
    <xf numFmtId="0" fontId="28" fillId="4" borderId="12" xfId="0" applyFont="1" applyFill="1" applyBorder="1">
      <alignment vertical="center"/>
    </xf>
    <xf numFmtId="0" fontId="28" fillId="4" borderId="46" xfId="0" applyFont="1" applyFill="1" applyBorder="1">
      <alignment vertical="center"/>
    </xf>
    <xf numFmtId="0" fontId="28" fillId="4" borderId="13" xfId="0" applyFont="1" applyFill="1" applyBorder="1">
      <alignment vertical="center"/>
    </xf>
    <xf numFmtId="0" fontId="40" fillId="4" borderId="0" xfId="0" applyFont="1" applyFill="1">
      <alignment vertical="center"/>
    </xf>
    <xf numFmtId="0" fontId="5" fillId="0" borderId="0" xfId="0" applyFont="1" applyAlignment="1">
      <alignment horizontal="right" vertical="center"/>
    </xf>
    <xf numFmtId="0" fontId="5" fillId="0" borderId="0" xfId="48" applyFont="1">
      <alignment vertical="center"/>
    </xf>
    <xf numFmtId="38" fontId="5" fillId="0" borderId="0" xfId="1" applyFont="1" applyFill="1">
      <alignment vertical="center"/>
    </xf>
    <xf numFmtId="0" fontId="50" fillId="0" borderId="0" xfId="48" applyFont="1" applyAlignment="1">
      <alignment horizontal="right" vertical="center"/>
    </xf>
    <xf numFmtId="0" fontId="2" fillId="0" borderId="0" xfId="48">
      <alignment vertical="center"/>
    </xf>
    <xf numFmtId="0" fontId="20" fillId="0" borderId="0" xfId="48" applyFont="1">
      <alignment vertical="center"/>
    </xf>
    <xf numFmtId="189" fontId="0" fillId="0" borderId="0" xfId="0" applyNumberFormat="1" applyAlignment="1">
      <alignment horizontal="center" vertical="center" wrapText="1"/>
    </xf>
    <xf numFmtId="189" fontId="0" fillId="0" borderId="28" xfId="0" applyNumberFormat="1" applyBorder="1" applyAlignment="1">
      <alignment horizontal="center" vertical="center" wrapText="1"/>
    </xf>
    <xf numFmtId="189" fontId="0" fillId="0" borderId="0" xfId="0" applyNumberFormat="1">
      <alignment vertical="center"/>
    </xf>
    <xf numFmtId="190" fontId="0" fillId="0" borderId="102" xfId="0" applyNumberFormat="1" applyBorder="1" applyAlignment="1">
      <alignment horizontal="center" vertical="center"/>
    </xf>
    <xf numFmtId="0" fontId="2" fillId="0" borderId="0" xfId="48" applyAlignment="1">
      <alignment horizontal="center" vertical="center"/>
    </xf>
    <xf numFmtId="38" fontId="2" fillId="0" borderId="0" xfId="1" applyFill="1" applyBorder="1">
      <alignment vertical="center"/>
    </xf>
    <xf numFmtId="189" fontId="3" fillId="0" borderId="0" xfId="0" applyNumberFormat="1" applyFont="1" applyAlignment="1">
      <alignment horizontal="centerContinuous" vertical="center" wrapText="1"/>
    </xf>
    <xf numFmtId="189" fontId="0" fillId="0" borderId="0" xfId="0" applyNumberFormat="1" applyAlignment="1">
      <alignment horizontal="centerContinuous" vertical="center" wrapText="1"/>
    </xf>
    <xf numFmtId="181" fontId="16" fillId="0" borderId="6" xfId="0" applyNumberFormat="1" applyFont="1" applyBorder="1" applyAlignment="1">
      <alignment horizontal="right" vertical="center"/>
    </xf>
    <xf numFmtId="0" fontId="5" fillId="0" borderId="0" xfId="57" applyFont="1" applyAlignment="1">
      <alignment horizontal="left" vertical="center"/>
    </xf>
    <xf numFmtId="0" fontId="5" fillId="0" borderId="0" xfId="57" applyFont="1">
      <alignment vertical="center"/>
    </xf>
    <xf numFmtId="0" fontId="38" fillId="0" borderId="0" xfId="98" applyFont="1" applyAlignment="1">
      <alignment vertical="center" wrapText="1"/>
    </xf>
    <xf numFmtId="181" fontId="5" fillId="0" borderId="0" xfId="98" applyNumberFormat="1" applyFont="1" applyAlignment="1">
      <alignment vertical="center"/>
    </xf>
    <xf numFmtId="181" fontId="5" fillId="0" borderId="3" xfId="98" applyNumberFormat="1" applyFont="1" applyBorder="1" applyAlignment="1">
      <alignment horizontal="right" vertical="center"/>
    </xf>
    <xf numFmtId="0" fontId="52" fillId="0" borderId="0" xfId="99" applyFont="1" applyAlignment="1">
      <alignment horizontal="right" vertical="center"/>
    </xf>
    <xf numFmtId="181" fontId="5" fillId="0" borderId="0" xfId="98" applyNumberFormat="1" applyFont="1" applyAlignment="1">
      <alignment horizontal="right" vertical="center"/>
    </xf>
    <xf numFmtId="181" fontId="5" fillId="0" borderId="45" xfId="98" applyNumberFormat="1" applyFont="1" applyBorder="1" applyAlignment="1">
      <alignment horizontal="center" vertical="center"/>
    </xf>
    <xf numFmtId="181" fontId="5" fillId="0" borderId="53" xfId="98" applyNumberFormat="1" applyFont="1" applyBorder="1" applyAlignment="1">
      <alignment horizontal="center" vertical="center"/>
    </xf>
    <xf numFmtId="38" fontId="2" fillId="0" borderId="21" xfId="1" applyFill="1" applyBorder="1">
      <alignment vertical="center"/>
    </xf>
    <xf numFmtId="38" fontId="2" fillId="0" borderId="23" xfId="1" applyFill="1" applyBorder="1">
      <alignment vertical="center"/>
    </xf>
    <xf numFmtId="38" fontId="2" fillId="0" borderId="33" xfId="1" applyFill="1" applyBorder="1">
      <alignment vertical="center"/>
    </xf>
    <xf numFmtId="0" fontId="0" fillId="0" borderId="0" xfId="57" applyFont="1">
      <alignment vertical="center"/>
    </xf>
    <xf numFmtId="0" fontId="16" fillId="0" borderId="24" xfId="57" applyFont="1" applyBorder="1" applyAlignment="1">
      <alignment horizontal="right" vertical="center"/>
    </xf>
    <xf numFmtId="181" fontId="16" fillId="0" borderId="26" xfId="57" applyNumberFormat="1" applyFont="1" applyBorder="1">
      <alignment vertical="center"/>
    </xf>
    <xf numFmtId="38" fontId="0" fillId="0" borderId="0" xfId="1" applyFont="1" applyFill="1">
      <alignment vertical="center"/>
    </xf>
    <xf numFmtId="0" fontId="16" fillId="0" borderId="0" xfId="48" applyFont="1">
      <alignment vertical="center"/>
    </xf>
    <xf numFmtId="0" fontId="16" fillId="0" borderId="0" xfId="48" applyFont="1" applyAlignment="1">
      <alignment horizontal="right" vertical="center"/>
    </xf>
    <xf numFmtId="0" fontId="20" fillId="0" borderId="0" xfId="57" applyFont="1" applyAlignment="1">
      <alignment horizontal="center" vertical="center"/>
    </xf>
    <xf numFmtId="181" fontId="20" fillId="0" borderId="3" xfId="57" applyNumberFormat="1" applyFont="1" applyBorder="1">
      <alignment vertical="center"/>
    </xf>
    <xf numFmtId="0" fontId="16" fillId="0" borderId="0" xfId="57" applyFont="1" applyAlignment="1">
      <alignment horizontal="right" vertical="center"/>
    </xf>
    <xf numFmtId="181" fontId="0" fillId="0" borderId="0" xfId="57" applyNumberFormat="1" applyFont="1">
      <alignment vertical="center"/>
    </xf>
    <xf numFmtId="0" fontId="23" fillId="0" borderId="35" xfId="98" applyFont="1" applyBorder="1" applyAlignment="1">
      <alignment vertical="center"/>
    </xf>
    <xf numFmtId="0" fontId="23" fillId="0" borderId="23" xfId="98" applyFont="1" applyBorder="1" applyAlignment="1">
      <alignment vertical="center"/>
    </xf>
    <xf numFmtId="0" fontId="2" fillId="0" borderId="33" xfId="48" applyBorder="1">
      <alignment vertical="center"/>
    </xf>
    <xf numFmtId="0" fontId="56" fillId="0" borderId="0" xfId="57" applyFont="1" applyAlignment="1">
      <alignment horizontal="right" vertical="center"/>
    </xf>
    <xf numFmtId="0" fontId="5" fillId="0" borderId="0" xfId="98" applyFont="1" applyAlignment="1">
      <alignment horizontal="left" vertical="center"/>
    </xf>
    <xf numFmtId="0" fontId="23" fillId="0" borderId="0" xfId="98" applyFont="1"/>
    <xf numFmtId="0" fontId="54" fillId="0" borderId="0" xfId="98" applyFont="1" applyAlignment="1">
      <alignment horizontal="right" vertical="center"/>
    </xf>
    <xf numFmtId="0" fontId="23" fillId="0" borderId="0" xfId="98" applyFont="1" applyAlignment="1">
      <alignment horizontal="left" vertical="center"/>
    </xf>
    <xf numFmtId="0" fontId="38" fillId="0" borderId="0" xfId="98" applyFont="1" applyAlignment="1">
      <alignment horizontal="left" vertical="center"/>
    </xf>
    <xf numFmtId="0" fontId="18" fillId="0" borderId="0" xfId="57" applyFont="1">
      <alignment vertical="center"/>
    </xf>
    <xf numFmtId="181" fontId="0" fillId="0" borderId="3" xfId="57" applyNumberFormat="1" applyFont="1" applyBorder="1">
      <alignment vertical="center"/>
    </xf>
    <xf numFmtId="181" fontId="0" fillId="0" borderId="115" xfId="0" applyNumberFormat="1" applyBorder="1" applyAlignment="1">
      <alignment horizontal="right" vertical="center" wrapText="1"/>
    </xf>
    <xf numFmtId="181" fontId="0" fillId="0" borderId="116" xfId="0" applyNumberFormat="1" applyBorder="1" applyAlignment="1">
      <alignment horizontal="right" vertical="center" wrapText="1"/>
    </xf>
    <xf numFmtId="181" fontId="0" fillId="0" borderId="117" xfId="0" applyNumberFormat="1" applyBorder="1" applyAlignment="1">
      <alignment horizontal="right" vertical="center" wrapText="1"/>
    </xf>
    <xf numFmtId="0" fontId="0" fillId="0" borderId="51" xfId="0" applyBorder="1">
      <alignment vertical="center"/>
    </xf>
    <xf numFmtId="0" fontId="2" fillId="0" borderId="0" xfId="56">
      <alignment vertical="center"/>
    </xf>
    <xf numFmtId="0" fontId="56" fillId="0" borderId="0" xfId="56" applyFont="1" applyAlignment="1">
      <alignment horizontal="right" vertical="center"/>
    </xf>
    <xf numFmtId="191" fontId="17" fillId="0" borderId="41" xfId="56" applyNumberFormat="1" applyFont="1" applyBorder="1" applyAlignment="1">
      <alignment horizontal="center" vertical="center"/>
    </xf>
    <xf numFmtId="191" fontId="17" fillId="0" borderId="41" xfId="100" applyNumberFormat="1" applyFont="1" applyBorder="1" applyAlignment="1">
      <alignment horizontal="center" vertical="center"/>
    </xf>
    <xf numFmtId="0" fontId="0" fillId="0" borderId="23" xfId="56" applyFont="1" applyBorder="1" applyAlignment="1">
      <alignment horizontal="justify" vertical="center"/>
    </xf>
    <xf numFmtId="0" fontId="2" fillId="0" borderId="23" xfId="56" applyBorder="1" applyAlignment="1">
      <alignment horizontal="justify" vertical="center"/>
    </xf>
    <xf numFmtId="181" fontId="4" fillId="0" borderId="6" xfId="56" applyNumberFormat="1" applyFont="1" applyBorder="1" applyAlignment="1">
      <alignment horizontal="right" vertical="center"/>
    </xf>
    <xf numFmtId="0" fontId="2" fillId="0" borderId="0" xfId="101">
      <alignment vertical="center"/>
    </xf>
    <xf numFmtId="0" fontId="18" fillId="0" borderId="0" xfId="101" applyFont="1">
      <alignment vertical="center"/>
    </xf>
    <xf numFmtId="0" fontId="38" fillId="0" borderId="0" xfId="99" applyFont="1" applyAlignment="1">
      <alignment vertical="center"/>
    </xf>
    <xf numFmtId="0" fontId="38" fillId="0" borderId="0" xfId="101" applyFont="1">
      <alignment vertical="center"/>
    </xf>
    <xf numFmtId="0" fontId="5" fillId="0" borderId="0" xfId="101" applyFont="1" applyAlignment="1"/>
    <xf numFmtId="192" fontId="5" fillId="0" borderId="0" xfId="101" applyNumberFormat="1" applyFont="1" applyAlignment="1"/>
    <xf numFmtId="0" fontId="5" fillId="0" borderId="0" xfId="101" applyFont="1" applyAlignment="1">
      <alignment horizontal="center"/>
    </xf>
    <xf numFmtId="0" fontId="5" fillId="0" borderId="0" xfId="101" applyFont="1" applyAlignment="1">
      <alignment horizontal="right"/>
    </xf>
    <xf numFmtId="0" fontId="5" fillId="0" borderId="0" xfId="101" applyFont="1" applyAlignment="1">
      <alignment horizontal="left"/>
    </xf>
    <xf numFmtId="0" fontId="23" fillId="0" borderId="0" xfId="99" applyFont="1" applyAlignment="1">
      <alignment horizontal="left" vertical="center"/>
    </xf>
    <xf numFmtId="181" fontId="5" fillId="0" borderId="0" xfId="99" applyNumberFormat="1" applyFont="1" applyAlignment="1">
      <alignment horizontal="right" vertical="center"/>
    </xf>
    <xf numFmtId="0" fontId="52" fillId="0" borderId="0" xfId="99" applyFont="1" applyAlignment="1">
      <alignment horizontal="centerContinuous" vertical="center" wrapText="1"/>
    </xf>
    <xf numFmtId="0" fontId="23" fillId="0" borderId="118" xfId="99" applyFont="1" applyBorder="1" applyAlignment="1">
      <alignment horizontal="left" vertical="center"/>
    </xf>
    <xf numFmtId="0" fontId="23" fillId="0" borderId="119" xfId="99" applyFont="1" applyBorder="1" applyAlignment="1">
      <alignment horizontal="left" vertical="center"/>
    </xf>
    <xf numFmtId="181" fontId="5" fillId="0" borderId="93" xfId="99" applyNumberFormat="1" applyFont="1" applyBorder="1" applyAlignment="1">
      <alignment horizontal="right" vertical="center"/>
    </xf>
    <xf numFmtId="181" fontId="5" fillId="0" borderId="68" xfId="99" applyNumberFormat="1" applyFont="1" applyBorder="1" applyAlignment="1">
      <alignment horizontal="right" vertical="center"/>
    </xf>
    <xf numFmtId="181" fontId="5" fillId="0" borderId="89" xfId="99" applyNumberFormat="1" applyFont="1" applyBorder="1" applyAlignment="1">
      <alignment horizontal="right" vertical="center"/>
    </xf>
    <xf numFmtId="0" fontId="23" fillId="0" borderId="120" xfId="99" applyFont="1" applyBorder="1" applyAlignment="1">
      <alignment horizontal="left" vertical="center"/>
    </xf>
    <xf numFmtId="181" fontId="5" fillId="0" borderId="9" xfId="99" applyNumberFormat="1" applyFont="1" applyBorder="1" applyAlignment="1">
      <alignment horizontal="right" vertical="center"/>
    </xf>
    <xf numFmtId="189" fontId="5" fillId="0" borderId="2" xfId="99" applyNumberFormat="1" applyFont="1" applyBorder="1" applyAlignment="1">
      <alignment vertical="center"/>
    </xf>
    <xf numFmtId="189" fontId="5" fillId="0" borderId="78" xfId="99" applyNumberFormat="1" applyFont="1" applyBorder="1" applyAlignment="1">
      <alignment horizontal="right" vertical="center"/>
    </xf>
    <xf numFmtId="0" fontId="5" fillId="0" borderId="100" xfId="99" applyFont="1" applyBorder="1" applyAlignment="1">
      <alignment horizontal="centerContinuous" vertical="center" wrapText="1"/>
    </xf>
    <xf numFmtId="0" fontId="5" fillId="0" borderId="59" xfId="99" applyFont="1" applyBorder="1" applyAlignment="1">
      <alignment horizontal="centerContinuous" vertical="center" wrapText="1"/>
    </xf>
    <xf numFmtId="0" fontId="5" fillId="0" borderId="58" xfId="99" applyFont="1" applyBorder="1" applyAlignment="1">
      <alignment horizontal="centerContinuous" vertical="center" wrapText="1"/>
    </xf>
    <xf numFmtId="0" fontId="38" fillId="0" borderId="11" xfId="99" applyFont="1" applyBorder="1" applyAlignment="1">
      <alignment horizontal="center" vertical="center"/>
    </xf>
    <xf numFmtId="0" fontId="59" fillId="0" borderId="45" xfId="99" applyFont="1" applyBorder="1" applyAlignment="1">
      <alignment horizontal="center" vertical="center"/>
    </xf>
    <xf numFmtId="0" fontId="38" fillId="0" borderId="10" xfId="99" applyFont="1" applyBorder="1" applyAlignment="1">
      <alignment horizontal="center" vertical="center"/>
    </xf>
    <xf numFmtId="193" fontId="54" fillId="0" borderId="0" xfId="99" applyNumberFormat="1" applyFont="1" applyAlignment="1">
      <alignment horizontal="right" vertical="center"/>
    </xf>
    <xf numFmtId="0" fontId="23" fillId="0" borderId="0" xfId="99" applyFont="1"/>
    <xf numFmtId="0" fontId="35" fillId="0" borderId="0" xfId="0" applyFont="1">
      <alignment vertical="center"/>
    </xf>
    <xf numFmtId="0" fontId="28" fillId="0" borderId="0" xfId="48" applyFont="1">
      <alignment vertical="center"/>
    </xf>
    <xf numFmtId="0" fontId="5" fillId="0" borderId="0" xfId="0" applyFont="1" applyAlignment="1">
      <alignment horizontal="center" vertical="center"/>
    </xf>
    <xf numFmtId="0" fontId="5" fillId="4" borderId="66"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38" fillId="0" borderId="0" xfId="0" applyFont="1" applyAlignment="1">
      <alignment horizontal="centerContinuous" vertical="center"/>
    </xf>
    <xf numFmtId="0" fontId="62" fillId="0" borderId="0" xfId="0" applyFont="1">
      <alignment vertical="center"/>
    </xf>
    <xf numFmtId="0" fontId="52" fillId="0" borderId="0" xfId="0" applyFont="1">
      <alignment vertical="center"/>
    </xf>
    <xf numFmtId="0" fontId="5" fillId="0" borderId="0" xfId="0" applyFont="1" applyAlignment="1">
      <alignment horizontal="center" vertical="center" wrapText="1"/>
    </xf>
    <xf numFmtId="0" fontId="5" fillId="0" borderId="10" xfId="0" applyFont="1" applyBorder="1" applyAlignment="1">
      <alignment horizontal="center" vertical="center"/>
    </xf>
    <xf numFmtId="0" fontId="5" fillId="0" borderId="45" xfId="0" applyFont="1" applyBorder="1" applyAlignment="1">
      <alignment horizontal="center" vertical="center"/>
    </xf>
    <xf numFmtId="0" fontId="5" fillId="0" borderId="11" xfId="0" applyFont="1" applyBorder="1" applyAlignment="1">
      <alignment horizontal="center" vertical="center" wrapText="1"/>
    </xf>
    <xf numFmtId="187" fontId="38" fillId="2" borderId="78" xfId="0" applyNumberFormat="1" applyFont="1" applyFill="1" applyBorder="1" applyAlignment="1">
      <alignment horizontal="center" vertical="center"/>
    </xf>
    <xf numFmtId="187" fontId="38" fillId="2" borderId="13" xfId="0" applyNumberFormat="1" applyFont="1" applyFill="1" applyBorder="1" applyAlignment="1">
      <alignment horizontal="center" vertical="center"/>
    </xf>
    <xf numFmtId="0" fontId="38" fillId="4" borderId="9" xfId="0" applyFont="1" applyFill="1" applyBorder="1" applyAlignment="1">
      <alignment horizontal="center" vertical="center"/>
    </xf>
    <xf numFmtId="38" fontId="38" fillId="2" borderId="78" xfId="1" applyFont="1" applyFill="1" applyBorder="1" applyAlignment="1">
      <alignment vertical="center"/>
    </xf>
    <xf numFmtId="38" fontId="38" fillId="2" borderId="42" xfId="1" applyFont="1" applyFill="1" applyBorder="1" applyAlignment="1">
      <alignment horizontal="right" vertical="center"/>
    </xf>
    <xf numFmtId="176" fontId="38" fillId="2" borderId="42" xfId="0" applyNumberFormat="1" applyFont="1" applyFill="1" applyBorder="1" applyAlignment="1">
      <alignment horizontal="center" vertical="center"/>
    </xf>
    <xf numFmtId="0" fontId="38" fillId="0" borderId="0" xfId="0" applyFont="1">
      <alignment vertical="center"/>
    </xf>
    <xf numFmtId="38" fontId="5" fillId="0" borderId="101" xfId="1" applyFont="1" applyBorder="1" applyAlignment="1">
      <alignment horizontal="right" vertical="center"/>
    </xf>
    <xf numFmtId="0" fontId="38" fillId="2" borderId="35" xfId="0" applyFont="1" applyFill="1" applyBorder="1" applyAlignment="1">
      <alignment horizontal="left" vertical="center" wrapText="1"/>
    </xf>
    <xf numFmtId="38" fontId="38" fillId="2" borderId="79" xfId="1" applyFont="1" applyFill="1" applyBorder="1" applyAlignment="1">
      <alignment vertical="center"/>
    </xf>
    <xf numFmtId="38" fontId="38" fillId="2" borderId="81" xfId="1" applyFont="1" applyFill="1" applyBorder="1" applyAlignment="1">
      <alignment horizontal="right" vertical="center"/>
    </xf>
    <xf numFmtId="38" fontId="5" fillId="0" borderId="23" xfId="1" applyFont="1" applyBorder="1" applyAlignment="1">
      <alignment horizontal="right" vertical="center"/>
    </xf>
    <xf numFmtId="0" fontId="38" fillId="2" borderId="23" xfId="0" applyFont="1" applyFill="1" applyBorder="1" applyAlignment="1">
      <alignment horizontal="left" vertical="center" wrapText="1"/>
    </xf>
    <xf numFmtId="0" fontId="38" fillId="4" borderId="8" xfId="0" applyFont="1" applyFill="1" applyBorder="1" applyAlignment="1">
      <alignment horizontal="center" vertical="center"/>
    </xf>
    <xf numFmtId="0" fontId="38" fillId="2" borderId="6" xfId="0" applyFont="1" applyFill="1" applyBorder="1" applyAlignment="1">
      <alignment horizontal="center" vertical="center"/>
    </xf>
    <xf numFmtId="38" fontId="38" fillId="2" borderId="80" xfId="1" applyFont="1" applyFill="1" applyBorder="1" applyAlignment="1">
      <alignment vertical="center"/>
    </xf>
    <xf numFmtId="38" fontId="38" fillId="2" borderId="82" xfId="1" applyFont="1" applyFill="1" applyBorder="1" applyAlignment="1">
      <alignment horizontal="right" vertical="center"/>
    </xf>
    <xf numFmtId="176" fontId="38" fillId="2" borderId="33" xfId="0" applyNumberFormat="1" applyFont="1" applyFill="1" applyBorder="1" applyAlignment="1">
      <alignment horizontal="center" vertical="center"/>
    </xf>
    <xf numFmtId="38" fontId="5" fillId="0" borderId="33" xfId="1" applyFont="1" applyBorder="1" applyAlignment="1">
      <alignment horizontal="right" vertical="center"/>
    </xf>
    <xf numFmtId="0" fontId="38" fillId="2" borderId="33" xfId="0" applyFont="1" applyFill="1" applyBorder="1" applyAlignment="1">
      <alignment horizontal="left" vertical="center" wrapText="1"/>
    </xf>
    <xf numFmtId="38" fontId="52" fillId="0" borderId="32" xfId="1" applyFont="1" applyBorder="1" applyAlignment="1">
      <alignment horizontal="right" vertical="center"/>
    </xf>
    <xf numFmtId="0" fontId="38" fillId="0" borderId="0" xfId="0" applyFont="1" applyAlignment="1">
      <alignment horizontal="center" vertical="center"/>
    </xf>
    <xf numFmtId="38" fontId="52" fillId="0" borderId="6" xfId="1" applyFont="1" applyBorder="1" applyAlignment="1">
      <alignment horizontal="right" vertical="center"/>
    </xf>
    <xf numFmtId="0" fontId="63" fillId="0" borderId="0" xfId="0" applyFont="1" applyAlignment="1">
      <alignment horizontal="center" vertical="center"/>
    </xf>
    <xf numFmtId="38" fontId="63" fillId="0" borderId="0" xfId="1" applyFont="1" applyBorder="1" applyAlignment="1">
      <alignment horizontal="right" vertical="center"/>
    </xf>
    <xf numFmtId="0" fontId="63" fillId="0" borderId="0" xfId="0" applyFont="1">
      <alignment vertical="center"/>
    </xf>
    <xf numFmtId="38" fontId="63" fillId="0" borderId="0" xfId="0" applyNumberFormat="1" applyFont="1" applyAlignment="1">
      <alignment horizontal="right" vertical="center"/>
    </xf>
    <xf numFmtId="0" fontId="63" fillId="0" borderId="0" xfId="0" applyFont="1" applyAlignment="1">
      <alignment vertical="center" wrapText="1"/>
    </xf>
    <xf numFmtId="38" fontId="38" fillId="0" borderId="0" xfId="1" applyFont="1" applyFill="1" applyBorder="1">
      <alignment vertical="center"/>
    </xf>
    <xf numFmtId="38" fontId="38" fillId="0" borderId="0" xfId="1" applyFont="1" applyFill="1" applyBorder="1" applyAlignment="1">
      <alignment horizontal="right" vertical="center"/>
    </xf>
    <xf numFmtId="0" fontId="37" fillId="0" borderId="0" xfId="0" applyFont="1" applyAlignment="1">
      <alignment horizontal="center" vertical="center"/>
    </xf>
    <xf numFmtId="0" fontId="37" fillId="0" borderId="0" xfId="0" applyFont="1">
      <alignment vertical="center"/>
    </xf>
    <xf numFmtId="38" fontId="5" fillId="0" borderId="69" xfId="1" applyFont="1" applyBorder="1" applyAlignment="1">
      <alignment horizontal="right" vertical="center"/>
    </xf>
    <xf numFmtId="0" fontId="38" fillId="2" borderId="35" xfId="0" applyFont="1" applyFill="1" applyBorder="1">
      <alignment vertical="center"/>
    </xf>
    <xf numFmtId="38" fontId="5" fillId="0" borderId="97" xfId="1" applyFont="1" applyBorder="1" applyAlignment="1">
      <alignment horizontal="right" vertical="center"/>
    </xf>
    <xf numFmtId="0" fontId="38" fillId="2" borderId="23" xfId="0" applyFont="1" applyFill="1" applyBorder="1">
      <alignment vertical="center"/>
    </xf>
    <xf numFmtId="38" fontId="5" fillId="0" borderId="82" xfId="1" applyFont="1" applyBorder="1" applyAlignment="1">
      <alignment horizontal="right" vertical="center"/>
    </xf>
    <xf numFmtId="0" fontId="38" fillId="2" borderId="33" xfId="0" applyFont="1" applyFill="1" applyBorder="1">
      <alignment vertical="center"/>
    </xf>
    <xf numFmtId="38" fontId="5" fillId="0" borderId="0" xfId="1" applyFont="1" applyBorder="1">
      <alignment vertical="center"/>
    </xf>
    <xf numFmtId="0" fontId="5" fillId="0" borderId="98" xfId="0" applyFont="1" applyBorder="1">
      <alignment vertical="center"/>
    </xf>
    <xf numFmtId="0" fontId="5" fillId="0" borderId="78" xfId="0" applyFont="1" applyBorder="1">
      <alignment vertical="center"/>
    </xf>
    <xf numFmtId="0" fontId="52" fillId="0" borderId="2" xfId="0" applyFont="1" applyBorder="1" applyAlignment="1">
      <alignment horizontal="center" vertical="center"/>
    </xf>
    <xf numFmtId="0" fontId="5" fillId="0" borderId="79" xfId="0" applyFont="1" applyBorder="1">
      <alignment vertical="center"/>
    </xf>
    <xf numFmtId="0" fontId="52" fillId="0" borderId="1" xfId="0" applyFont="1" applyBorder="1" applyAlignment="1">
      <alignment horizontal="center" vertical="center"/>
    </xf>
    <xf numFmtId="0" fontId="37" fillId="0" borderId="0" xfId="0" applyFont="1" applyAlignment="1">
      <alignment vertical="top"/>
    </xf>
    <xf numFmtId="0" fontId="5" fillId="4" borderId="67" xfId="0" applyFont="1" applyFill="1" applyBorder="1">
      <alignment vertical="center"/>
    </xf>
    <xf numFmtId="0" fontId="37" fillId="4" borderId="0" xfId="0" applyFont="1" applyFill="1">
      <alignment vertical="center"/>
    </xf>
    <xf numFmtId="0" fontId="64" fillId="0" borderId="0" xfId="0" applyFont="1">
      <alignment vertical="center"/>
    </xf>
    <xf numFmtId="0" fontId="0" fillId="0" borderId="6" xfId="56" applyFont="1" applyBorder="1">
      <alignment vertical="center"/>
    </xf>
    <xf numFmtId="0" fontId="0" fillId="0" borderId="2" xfId="0" applyBorder="1" applyAlignment="1">
      <alignment horizontal="center" vertical="center" wrapText="1"/>
    </xf>
    <xf numFmtId="0" fontId="37" fillId="2" borderId="2" xfId="0" applyFont="1" applyFill="1" applyBorder="1" applyAlignment="1">
      <alignment horizontal="right" vertical="center"/>
    </xf>
    <xf numFmtId="3" fontId="52" fillId="2" borderId="1" xfId="0" applyNumberFormat="1" applyFont="1" applyFill="1" applyBorder="1">
      <alignment vertical="center"/>
    </xf>
    <xf numFmtId="0" fontId="5" fillId="2" borderId="2" xfId="0" applyFont="1" applyFill="1" applyBorder="1">
      <alignment vertical="center"/>
    </xf>
    <xf numFmtId="181" fontId="0" fillId="2" borderId="81" xfId="56" applyNumberFormat="1" applyFont="1" applyFill="1" applyBorder="1" applyAlignment="1">
      <alignment horizontal="right" vertical="center"/>
    </xf>
    <xf numFmtId="181" fontId="0" fillId="2" borderId="82" xfId="56" applyNumberFormat="1" applyFont="1" applyFill="1" applyBorder="1" applyAlignment="1">
      <alignment horizontal="right" vertical="center"/>
    </xf>
    <xf numFmtId="14" fontId="23" fillId="2" borderId="29" xfId="99" applyNumberFormat="1" applyFont="1" applyFill="1" applyBorder="1" applyAlignment="1">
      <alignment horizontal="center" vertical="center"/>
    </xf>
    <xf numFmtId="0" fontId="23" fillId="2" borderId="2" xfId="99" applyFont="1" applyFill="1" applyBorder="1" applyAlignment="1">
      <alignment horizontal="left" vertical="center"/>
    </xf>
    <xf numFmtId="0" fontId="23" fillId="2" borderId="12" xfId="99" applyFont="1" applyFill="1" applyBorder="1" applyAlignment="1">
      <alignment horizontal="center" vertical="center"/>
    </xf>
    <xf numFmtId="189" fontId="5" fillId="2" borderId="78" xfId="99" applyNumberFormat="1" applyFont="1" applyFill="1" applyBorder="1" applyAlignment="1">
      <alignment horizontal="right" vertical="center"/>
    </xf>
    <xf numFmtId="189" fontId="5" fillId="2" borderId="2" xfId="99" applyNumberFormat="1" applyFont="1" applyFill="1" applyBorder="1" applyAlignment="1">
      <alignment vertical="center"/>
    </xf>
    <xf numFmtId="181" fontId="5" fillId="2" borderId="9" xfId="99" applyNumberFormat="1" applyFont="1" applyFill="1" applyBorder="1" applyAlignment="1">
      <alignment horizontal="right" vertical="center"/>
    </xf>
    <xf numFmtId="0" fontId="23" fillId="2" borderId="42" xfId="99" applyFont="1" applyFill="1" applyBorder="1" applyAlignment="1">
      <alignment horizontal="left" vertical="center"/>
    </xf>
    <xf numFmtId="0" fontId="23" fillId="2" borderId="1" xfId="99" applyFont="1" applyFill="1" applyBorder="1" applyAlignment="1">
      <alignment horizontal="left" vertical="center"/>
    </xf>
    <xf numFmtId="0" fontId="23" fillId="2" borderId="14" xfId="99" applyFont="1" applyFill="1" applyBorder="1" applyAlignment="1">
      <alignment horizontal="center" vertical="center"/>
    </xf>
    <xf numFmtId="189" fontId="5" fillId="2" borderId="79" xfId="99" applyNumberFormat="1" applyFont="1" applyFill="1" applyBorder="1" applyAlignment="1">
      <alignment horizontal="right" vertical="center"/>
    </xf>
    <xf numFmtId="189" fontId="5" fillId="2" borderId="1" xfId="99" applyNumberFormat="1" applyFont="1" applyFill="1" applyBorder="1" applyAlignment="1">
      <alignment vertical="center"/>
    </xf>
    <xf numFmtId="181" fontId="5" fillId="2" borderId="7" xfId="99" applyNumberFormat="1" applyFont="1" applyFill="1" applyBorder="1" applyAlignment="1">
      <alignment horizontal="right" vertical="center"/>
    </xf>
    <xf numFmtId="0" fontId="23" fillId="2" borderId="81" xfId="99" applyFont="1" applyFill="1" applyBorder="1" applyAlignment="1">
      <alignment horizontal="left" vertical="center"/>
    </xf>
    <xf numFmtId="14" fontId="23" fillId="2" borderId="72" xfId="99" applyNumberFormat="1" applyFont="1" applyFill="1" applyBorder="1" applyAlignment="1">
      <alignment horizontal="center" vertical="center"/>
    </xf>
    <xf numFmtId="0" fontId="23" fillId="2" borderId="14" xfId="99" applyFont="1" applyFill="1" applyBorder="1" applyAlignment="1">
      <alignment vertical="center"/>
    </xf>
    <xf numFmtId="14" fontId="23" fillId="2" borderId="47" xfId="99" applyNumberFormat="1" applyFont="1" applyFill="1" applyBorder="1" applyAlignment="1">
      <alignment horizontal="center" vertical="center"/>
    </xf>
    <xf numFmtId="0" fontId="23" fillId="2" borderId="45" xfId="99" applyFont="1" applyFill="1" applyBorder="1" applyAlignment="1">
      <alignment horizontal="left" vertical="center"/>
    </xf>
    <xf numFmtId="0" fontId="23" fillId="2" borderId="53" xfId="99" applyFont="1" applyFill="1" applyBorder="1" applyAlignment="1">
      <alignment vertical="center"/>
    </xf>
    <xf numFmtId="189" fontId="5" fillId="2" borderId="10" xfId="99" applyNumberFormat="1" applyFont="1" applyFill="1" applyBorder="1" applyAlignment="1">
      <alignment horizontal="right" vertical="center"/>
    </xf>
    <xf numFmtId="189" fontId="5" fillId="2" borderId="45" xfId="99" applyNumberFormat="1" applyFont="1" applyFill="1" applyBorder="1" applyAlignment="1">
      <alignment vertical="center"/>
    </xf>
    <xf numFmtId="181" fontId="5" fillId="2" borderId="11" xfId="99" applyNumberFormat="1" applyFont="1" applyFill="1" applyBorder="1" applyAlignment="1">
      <alignment horizontal="right" vertical="center"/>
    </xf>
    <xf numFmtId="0" fontId="23" fillId="2" borderId="96" xfId="99" applyFont="1" applyFill="1" applyBorder="1" applyAlignment="1">
      <alignment horizontal="left" vertical="center"/>
    </xf>
    <xf numFmtId="0" fontId="5" fillId="2" borderId="46" xfId="101" applyFont="1" applyFill="1" applyBorder="1" applyAlignment="1">
      <alignment horizontal="center"/>
    </xf>
    <xf numFmtId="0" fontId="5" fillId="2" borderId="62" xfId="101" applyFont="1" applyFill="1" applyBorder="1" applyAlignment="1">
      <alignment horizontal="center"/>
    </xf>
    <xf numFmtId="192" fontId="5" fillId="2" borderId="0" xfId="101" applyNumberFormat="1" applyFont="1" applyFill="1" applyAlignment="1">
      <alignment horizontal="left"/>
    </xf>
    <xf numFmtId="0" fontId="61" fillId="2" borderId="0" xfId="99" applyFont="1" applyFill="1" applyAlignment="1">
      <alignment horizontal="left" vertical="center"/>
    </xf>
    <xf numFmtId="0" fontId="23" fillId="2" borderId="0" xfId="99" applyFont="1" applyFill="1"/>
    <xf numFmtId="0" fontId="23" fillId="2" borderId="79" xfId="98" applyFont="1" applyFill="1" applyBorder="1" applyAlignment="1">
      <alignment vertical="center"/>
    </xf>
    <xf numFmtId="0" fontId="23" fillId="2" borderId="14" xfId="98" applyFont="1" applyFill="1" applyBorder="1" applyAlignment="1">
      <alignment vertical="center"/>
    </xf>
    <xf numFmtId="181" fontId="5" fillId="2" borderId="23" xfId="98" applyNumberFormat="1" applyFont="1" applyFill="1" applyBorder="1" applyAlignment="1">
      <alignment horizontal="right" vertical="center"/>
    </xf>
    <xf numFmtId="0" fontId="23" fillId="2" borderId="79" xfId="98" applyFont="1" applyFill="1" applyBorder="1" applyAlignment="1">
      <alignment horizontal="left" vertical="center"/>
    </xf>
    <xf numFmtId="0" fontId="23" fillId="2" borderId="10" xfId="98" applyFont="1" applyFill="1" applyBorder="1" applyAlignment="1">
      <alignment horizontal="left" vertical="center"/>
    </xf>
    <xf numFmtId="0" fontId="23" fillId="2" borderId="53" xfId="98" applyFont="1" applyFill="1" applyBorder="1" applyAlignment="1">
      <alignment vertical="center"/>
    </xf>
    <xf numFmtId="0" fontId="23" fillId="2" borderId="14" xfId="98" applyFont="1" applyFill="1" applyBorder="1" applyAlignment="1">
      <alignment horizontal="left" vertical="center"/>
    </xf>
    <xf numFmtId="0" fontId="23" fillId="2" borderId="53" xfId="98" applyFont="1" applyFill="1" applyBorder="1" applyAlignment="1">
      <alignment horizontal="left" vertical="center"/>
    </xf>
    <xf numFmtId="0" fontId="23" fillId="2" borderId="111" xfId="98" applyFont="1" applyFill="1" applyBorder="1" applyAlignment="1">
      <alignment horizontal="left" vertical="center"/>
    </xf>
    <xf numFmtId="181" fontId="5" fillId="2" borderId="101" xfId="98" applyNumberFormat="1" applyFont="1" applyFill="1" applyBorder="1" applyAlignment="1">
      <alignment horizontal="right" vertical="center"/>
    </xf>
    <xf numFmtId="0" fontId="23" fillId="2" borderId="12" xfId="98" applyFont="1" applyFill="1" applyBorder="1" applyAlignment="1">
      <alignment horizontal="center" vertical="center"/>
    </xf>
    <xf numFmtId="181" fontId="5" fillId="2" borderId="35" xfId="98" applyNumberFormat="1" applyFont="1" applyFill="1" applyBorder="1" applyAlignment="1">
      <alignment horizontal="right" vertical="center"/>
    </xf>
    <xf numFmtId="0" fontId="23" fillId="2" borderId="101" xfId="98" applyFont="1" applyFill="1" applyBorder="1" applyAlignment="1">
      <alignment horizontal="left" vertical="center"/>
    </xf>
    <xf numFmtId="0" fontId="23" fillId="2" borderId="23" xfId="98" applyFont="1" applyFill="1" applyBorder="1" applyAlignment="1">
      <alignment horizontal="left" vertical="center"/>
    </xf>
    <xf numFmtId="0" fontId="23" fillId="2" borderId="23" xfId="98" applyFont="1" applyFill="1" applyBorder="1" applyAlignment="1">
      <alignment vertical="center"/>
    </xf>
    <xf numFmtId="0" fontId="23" fillId="2" borderId="81" xfId="98" applyFont="1" applyFill="1" applyBorder="1" applyAlignment="1">
      <alignment horizontal="left" vertical="center"/>
    </xf>
    <xf numFmtId="0" fontId="23" fillId="2" borderId="82" xfId="98" applyFont="1" applyFill="1" applyBorder="1" applyAlignment="1">
      <alignment horizontal="left" vertical="center"/>
    </xf>
    <xf numFmtId="14" fontId="2" fillId="2" borderId="78" xfId="0" applyNumberFormat="1" applyFont="1" applyFill="1" applyBorder="1" applyAlignment="1">
      <alignment horizontal="left" vertical="center" shrinkToFit="1"/>
    </xf>
    <xf numFmtId="189" fontId="0" fillId="2" borderId="12" xfId="0" applyNumberFormat="1" applyFill="1" applyBorder="1" applyAlignment="1">
      <alignment horizontal="left" vertical="center"/>
    </xf>
    <xf numFmtId="181" fontId="0" fillId="2" borderId="2" xfId="0" applyNumberFormat="1" applyFill="1" applyBorder="1" applyAlignment="1">
      <alignment horizontal="center" vertical="center"/>
    </xf>
    <xf numFmtId="181" fontId="5" fillId="2" borderId="2" xfId="98" applyNumberFormat="1" applyFont="1" applyFill="1" applyBorder="1" applyAlignment="1">
      <alignment horizontal="right" vertical="center"/>
    </xf>
    <xf numFmtId="181" fontId="5" fillId="2" borderId="2" xfId="98" applyNumberFormat="1" applyFont="1" applyFill="1" applyBorder="1" applyAlignment="1">
      <alignment horizontal="center" vertical="center"/>
    </xf>
    <xf numFmtId="181" fontId="5" fillId="2" borderId="12" xfId="98" applyNumberFormat="1" applyFont="1" applyFill="1" applyBorder="1" applyAlignment="1">
      <alignment horizontal="center" vertical="center"/>
    </xf>
    <xf numFmtId="189" fontId="2" fillId="2" borderId="78" xfId="0" applyNumberFormat="1" applyFont="1" applyFill="1" applyBorder="1" applyAlignment="1">
      <alignment horizontal="left" vertical="center" shrinkToFit="1"/>
    </xf>
    <xf numFmtId="181" fontId="5" fillId="2" borderId="1" xfId="98" applyNumberFormat="1" applyFont="1" applyFill="1" applyBorder="1" applyAlignment="1">
      <alignment horizontal="right" vertical="center"/>
    </xf>
    <xf numFmtId="181" fontId="5" fillId="2" borderId="1" xfId="98" applyNumberFormat="1" applyFont="1" applyFill="1" applyBorder="1" applyAlignment="1">
      <alignment horizontal="center" vertical="center"/>
    </xf>
    <xf numFmtId="181" fontId="5" fillId="2" borderId="14" xfId="98" applyNumberFormat="1" applyFont="1" applyFill="1" applyBorder="1" applyAlignment="1">
      <alignment horizontal="center" vertical="center"/>
    </xf>
    <xf numFmtId="189" fontId="2" fillId="2" borderId="107" xfId="0" applyNumberFormat="1" applyFont="1" applyFill="1" applyBorder="1" applyAlignment="1">
      <alignment horizontal="left" vertical="center" shrinkToFit="1"/>
    </xf>
    <xf numFmtId="189" fontId="0" fillId="2" borderId="18" xfId="0" applyNumberFormat="1" applyFill="1" applyBorder="1" applyAlignment="1">
      <alignment horizontal="left" vertical="center"/>
    </xf>
    <xf numFmtId="181" fontId="0" fillId="2" borderId="19" xfId="0" applyNumberFormat="1" applyFill="1" applyBorder="1" applyAlignment="1">
      <alignment horizontal="center" vertical="center"/>
    </xf>
    <xf numFmtId="181" fontId="5" fillId="2" borderId="52" xfId="98" applyNumberFormat="1" applyFont="1" applyFill="1" applyBorder="1" applyAlignment="1">
      <alignment horizontal="right" vertical="center"/>
    </xf>
    <xf numFmtId="181" fontId="5" fillId="2" borderId="52" xfId="98" applyNumberFormat="1" applyFont="1" applyFill="1" applyBorder="1" applyAlignment="1">
      <alignment horizontal="center" vertical="center"/>
    </xf>
    <xf numFmtId="181" fontId="5" fillId="2" borderId="88" xfId="98" applyNumberFormat="1" applyFont="1" applyFill="1" applyBorder="1" applyAlignment="1">
      <alignment horizontal="center" vertical="center"/>
    </xf>
    <xf numFmtId="0" fontId="23" fillId="2" borderId="80" xfId="98" applyFont="1" applyFill="1" applyBorder="1" applyAlignment="1">
      <alignment horizontal="left" vertical="center"/>
    </xf>
    <xf numFmtId="0" fontId="23" fillId="2" borderId="88" xfId="98" applyFont="1" applyFill="1" applyBorder="1" applyAlignment="1">
      <alignment horizontal="left" vertical="center"/>
    </xf>
    <xf numFmtId="0" fontId="23" fillId="2" borderId="88" xfId="98" applyFont="1" applyFill="1" applyBorder="1" applyAlignment="1">
      <alignment vertical="center"/>
    </xf>
    <xf numFmtId="189" fontId="0" fillId="2" borderId="78" xfId="0" applyNumberFormat="1" applyFill="1" applyBorder="1" applyAlignment="1">
      <alignment horizontal="left" vertical="center" shrinkToFit="1"/>
    </xf>
    <xf numFmtId="181" fontId="0" fillId="2" borderId="42" xfId="0" applyNumberFormat="1" applyFill="1" applyBorder="1" applyAlignment="1">
      <alignment horizontal="right" vertical="center"/>
    </xf>
    <xf numFmtId="2" fontId="5" fillId="2" borderId="29" xfId="0" applyNumberFormat="1" applyFont="1" applyFill="1" applyBorder="1" applyAlignment="1">
      <alignment horizontal="center" vertical="center"/>
    </xf>
    <xf numFmtId="181" fontId="0" fillId="2" borderId="101" xfId="0" applyNumberFormat="1" applyFill="1" applyBorder="1">
      <alignment vertical="center"/>
    </xf>
    <xf numFmtId="181" fontId="0" fillId="2" borderId="81" xfId="0" applyNumberFormat="1" applyFill="1" applyBorder="1" applyAlignment="1">
      <alignment horizontal="right" vertical="center"/>
    </xf>
    <xf numFmtId="181" fontId="0" fillId="2" borderId="35" xfId="0" applyNumberFormat="1" applyFill="1" applyBorder="1">
      <alignment vertical="center"/>
    </xf>
    <xf numFmtId="189" fontId="0" fillId="2" borderId="79" xfId="0" applyNumberFormat="1" applyFill="1" applyBorder="1" applyAlignment="1">
      <alignment horizontal="left" vertical="center" shrinkToFit="1"/>
    </xf>
    <xf numFmtId="189" fontId="0" fillId="2" borderId="14" xfId="0" applyNumberFormat="1" applyFill="1" applyBorder="1" applyAlignment="1">
      <alignment horizontal="left" vertical="center"/>
    </xf>
    <xf numFmtId="181" fontId="0" fillId="2" borderId="1" xfId="0" applyNumberFormat="1" applyFill="1" applyBorder="1" applyAlignment="1">
      <alignment horizontal="center" vertical="center"/>
    </xf>
    <xf numFmtId="181" fontId="0" fillId="2" borderId="21" xfId="0" applyNumberFormat="1" applyFill="1" applyBorder="1">
      <alignment vertical="center"/>
    </xf>
    <xf numFmtId="181" fontId="0" fillId="2" borderId="23" xfId="0" applyNumberFormat="1" applyFill="1" applyBorder="1">
      <alignment vertical="center"/>
    </xf>
    <xf numFmtId="189" fontId="0" fillId="2" borderId="80" xfId="0" applyNumberFormat="1" applyFill="1" applyBorder="1" applyAlignment="1">
      <alignment horizontal="left" vertical="center" shrinkToFit="1"/>
    </xf>
    <xf numFmtId="189" fontId="0" fillId="2" borderId="88" xfId="0" applyNumberFormat="1" applyFill="1" applyBorder="1" applyAlignment="1">
      <alignment horizontal="left" vertical="center"/>
    </xf>
    <xf numFmtId="181" fontId="0" fillId="2" borderId="52" xfId="0" applyNumberFormat="1" applyFill="1" applyBorder="1" applyAlignment="1">
      <alignment horizontal="center" vertical="center"/>
    </xf>
    <xf numFmtId="181" fontId="0" fillId="2" borderId="82" xfId="0" applyNumberFormat="1" applyFill="1" applyBorder="1" applyAlignment="1">
      <alignment horizontal="right" vertical="center"/>
    </xf>
    <xf numFmtId="2" fontId="5" fillId="2" borderId="31" xfId="0" applyNumberFormat="1" applyFont="1" applyFill="1" applyBorder="1" applyAlignment="1">
      <alignment horizontal="center" vertical="center"/>
    </xf>
    <xf numFmtId="181" fontId="0" fillId="2" borderId="33" xfId="0" applyNumberFormat="1" applyFill="1" applyBorder="1">
      <alignment vertical="center"/>
    </xf>
    <xf numFmtId="181" fontId="0" fillId="0" borderId="0" xfId="0" applyNumberFormat="1" applyAlignment="1">
      <alignment horizontal="center" vertical="center"/>
    </xf>
    <xf numFmtId="0" fontId="0" fillId="0" borderId="90" xfId="0" applyBorder="1" applyAlignment="1">
      <alignment horizontal="left" vertical="center" wrapText="1"/>
    </xf>
    <xf numFmtId="38" fontId="0" fillId="0" borderId="123" xfId="1" applyFont="1" applyFill="1" applyBorder="1" applyAlignment="1">
      <alignment horizontal="right" vertical="center" wrapText="1"/>
    </xf>
    <xf numFmtId="38" fontId="0" fillId="0" borderId="122" xfId="1" applyFont="1" applyFill="1" applyBorder="1" applyAlignment="1">
      <alignment horizontal="right" vertical="center" wrapText="1"/>
    </xf>
    <xf numFmtId="0" fontId="65" fillId="0" borderId="0" xfId="0" applyFont="1">
      <alignment vertical="center"/>
    </xf>
    <xf numFmtId="0" fontId="16" fillId="0" borderId="94" xfId="0" applyFont="1" applyBorder="1">
      <alignment vertical="center"/>
    </xf>
    <xf numFmtId="181" fontId="16" fillId="0" borderId="75" xfId="0" applyNumberFormat="1" applyFont="1" applyBorder="1" applyAlignment="1">
      <alignment vertical="center" wrapText="1"/>
    </xf>
    <xf numFmtId="38" fontId="16" fillId="2" borderId="75" xfId="1" applyFont="1" applyFill="1" applyBorder="1" applyAlignment="1">
      <alignment horizontal="right" vertical="center" wrapText="1"/>
    </xf>
    <xf numFmtId="181" fontId="0" fillId="0" borderId="121" xfId="0" applyNumberFormat="1" applyBorder="1" applyAlignment="1">
      <alignment horizontal="right" vertical="center" wrapText="1"/>
    </xf>
    <xf numFmtId="38" fontId="16" fillId="2" borderId="74" xfId="1" applyFont="1" applyFill="1" applyBorder="1" applyAlignment="1">
      <alignment horizontal="right" vertical="center" wrapText="1"/>
    </xf>
    <xf numFmtId="181" fontId="0" fillId="2" borderId="0" xfId="0" applyNumberFormat="1" applyFill="1" applyAlignment="1">
      <alignment vertical="center" wrapText="1"/>
    </xf>
    <xf numFmtId="0" fontId="52" fillId="0" borderId="52" xfId="0" applyFont="1" applyBorder="1" applyAlignment="1">
      <alignment horizontal="center" vertical="center"/>
    </xf>
    <xf numFmtId="181" fontId="0" fillId="4" borderId="70" xfId="0" applyNumberFormat="1" applyFill="1" applyBorder="1" applyAlignment="1">
      <alignment horizontal="right" vertical="center" wrapText="1"/>
    </xf>
    <xf numFmtId="181" fontId="0" fillId="2" borderId="52" xfId="0" applyNumberFormat="1" applyFill="1" applyBorder="1" applyAlignment="1">
      <alignment horizontal="right" vertical="center" wrapText="1"/>
    </xf>
    <xf numFmtId="0" fontId="5" fillId="0" borderId="79" xfId="0" applyFont="1" applyBorder="1" applyAlignment="1">
      <alignment horizontal="center" vertical="center" wrapText="1"/>
    </xf>
    <xf numFmtId="0" fontId="5" fillId="0" borderId="1" xfId="0" applyFont="1" applyBorder="1" applyAlignment="1">
      <alignment horizontal="center" vertical="center" wrapText="1"/>
    </xf>
    <xf numFmtId="0" fontId="52" fillId="0" borderId="81" xfId="0" applyFont="1" applyBorder="1">
      <alignment vertical="center"/>
    </xf>
    <xf numFmtId="181" fontId="0" fillId="0" borderId="85" xfId="0" applyNumberFormat="1" applyBorder="1" applyAlignment="1">
      <alignment horizontal="right" vertical="center"/>
    </xf>
    <xf numFmtId="0" fontId="52" fillId="0" borderId="0" xfId="0" applyFont="1" applyAlignment="1">
      <alignment horizontal="center" vertical="center" wrapText="1"/>
    </xf>
    <xf numFmtId="0" fontId="52" fillId="0" borderId="0" xfId="0" applyFont="1" applyAlignment="1">
      <alignment horizontal="center" vertical="center"/>
    </xf>
    <xf numFmtId="38" fontId="52" fillId="0" borderId="0" xfId="1" applyFont="1" applyBorder="1" applyAlignment="1">
      <alignment horizontal="right" vertical="center"/>
    </xf>
    <xf numFmtId="38" fontId="5" fillId="0" borderId="3" xfId="0" applyNumberFormat="1" applyFont="1" applyBorder="1">
      <alignment vertical="center"/>
    </xf>
    <xf numFmtId="38" fontId="52" fillId="0" borderId="3" xfId="0" applyNumberFormat="1" applyFont="1" applyBorder="1">
      <alignment vertical="center"/>
    </xf>
    <xf numFmtId="181" fontId="0" fillId="0" borderId="0" xfId="0" applyNumberFormat="1">
      <alignment vertical="center"/>
    </xf>
    <xf numFmtId="181" fontId="0" fillId="0" borderId="117" xfId="0" applyNumberFormat="1" applyBorder="1" applyAlignment="1">
      <alignment horizontal="right" vertical="center"/>
    </xf>
    <xf numFmtId="181" fontId="5" fillId="0" borderId="126" xfId="98" applyNumberFormat="1" applyFont="1" applyBorder="1" applyAlignment="1">
      <alignment horizontal="right" vertical="center"/>
    </xf>
    <xf numFmtId="181" fontId="5" fillId="2" borderId="57" xfId="98" applyNumberFormat="1" applyFont="1" applyFill="1" applyBorder="1" applyAlignment="1">
      <alignment horizontal="right" vertical="center"/>
    </xf>
    <xf numFmtId="38" fontId="52" fillId="2" borderId="14" xfId="1" applyFont="1" applyFill="1" applyBorder="1">
      <alignment vertical="center"/>
    </xf>
    <xf numFmtId="38" fontId="5" fillId="2" borderId="1" xfId="1" applyFont="1" applyFill="1" applyBorder="1" applyAlignment="1">
      <alignment vertical="center" wrapText="1"/>
    </xf>
    <xf numFmtId="38" fontId="52" fillId="4" borderId="1" xfId="1" applyFont="1" applyFill="1" applyBorder="1">
      <alignment vertical="center"/>
    </xf>
    <xf numFmtId="0" fontId="52" fillId="0" borderId="1" xfId="0" applyFont="1" applyBorder="1" applyAlignment="1">
      <alignment horizontal="center" vertical="center" wrapText="1"/>
    </xf>
    <xf numFmtId="2" fontId="5" fillId="2" borderId="1" xfId="0" applyNumberFormat="1" applyFont="1" applyFill="1" applyBorder="1">
      <alignment vertical="center"/>
    </xf>
    <xf numFmtId="2" fontId="5" fillId="2" borderId="52" xfId="0" applyNumberFormat="1" applyFont="1" applyFill="1" applyBorder="1">
      <alignment vertical="center"/>
    </xf>
    <xf numFmtId="2" fontId="5" fillId="2" borderId="1" xfId="0" applyNumberFormat="1" applyFont="1" applyFill="1" applyBorder="1" applyAlignment="1">
      <alignment horizontal="right" vertical="center"/>
    </xf>
    <xf numFmtId="2" fontId="52" fillId="4" borderId="1" xfId="0" applyNumberFormat="1" applyFont="1" applyFill="1" applyBorder="1">
      <alignment vertical="center"/>
    </xf>
    <xf numFmtId="2" fontId="52" fillId="4" borderId="1" xfId="0" applyNumberFormat="1" applyFont="1" applyFill="1" applyBorder="1" applyAlignment="1">
      <alignment vertical="center" wrapText="1"/>
    </xf>
    <xf numFmtId="38" fontId="5" fillId="2" borderId="14" xfId="1" applyFont="1" applyFill="1" applyBorder="1" applyAlignment="1">
      <alignment horizontal="center" vertical="center"/>
    </xf>
    <xf numFmtId="38" fontId="5" fillId="2" borderId="53" xfId="1" applyFont="1" applyFill="1" applyBorder="1" applyAlignment="1">
      <alignment horizontal="right" vertical="center"/>
    </xf>
    <xf numFmtId="38" fontId="5" fillId="2" borderId="53" xfId="1" applyFont="1" applyFill="1" applyBorder="1" applyAlignment="1">
      <alignment horizontal="center" vertical="center"/>
    </xf>
    <xf numFmtId="181" fontId="5" fillId="2" borderId="58" xfId="98" applyNumberFormat="1" applyFont="1" applyFill="1" applyBorder="1" applyAlignment="1">
      <alignment horizontal="center" vertical="center" wrapText="1"/>
    </xf>
    <xf numFmtId="181" fontId="5" fillId="2" borderId="101" xfId="98" applyNumberFormat="1" applyFont="1" applyFill="1" applyBorder="1" applyAlignment="1">
      <alignment horizontal="center" vertical="center"/>
    </xf>
    <xf numFmtId="181" fontId="5" fillId="2" borderId="23" xfId="98" applyNumberFormat="1" applyFont="1" applyFill="1" applyBorder="1" applyAlignment="1">
      <alignment horizontal="center" vertical="center"/>
    </xf>
    <xf numFmtId="181" fontId="5" fillId="2" borderId="33" xfId="98" applyNumberFormat="1" applyFont="1" applyFill="1" applyBorder="1" applyAlignment="1">
      <alignment horizontal="center" vertical="center"/>
    </xf>
    <xf numFmtId="181" fontId="2" fillId="0" borderId="81" xfId="56" applyNumberFormat="1" applyBorder="1" applyAlignment="1">
      <alignment horizontal="right" vertical="center"/>
    </xf>
    <xf numFmtId="181" fontId="2" fillId="0" borderId="33" xfId="56" applyNumberFormat="1" applyBorder="1" applyAlignment="1">
      <alignment horizontal="right" vertical="center"/>
    </xf>
    <xf numFmtId="0" fontId="18" fillId="0" borderId="11" xfId="0" applyFont="1" applyBorder="1" applyAlignment="1">
      <alignment horizontal="center" vertical="center" wrapText="1"/>
    </xf>
    <xf numFmtId="0" fontId="26" fillId="2" borderId="35" xfId="0" applyFont="1" applyFill="1" applyBorder="1" applyAlignment="1">
      <alignment horizontal="center" vertical="center"/>
    </xf>
    <xf numFmtId="0" fontId="26" fillId="2" borderId="23" xfId="0" applyFont="1" applyFill="1" applyBorder="1" applyAlignment="1">
      <alignment horizontal="center" vertical="center"/>
    </xf>
    <xf numFmtId="0" fontId="18" fillId="0" borderId="41" xfId="0" applyFont="1" applyBorder="1" applyAlignment="1">
      <alignment horizontal="center" vertical="center"/>
    </xf>
    <xf numFmtId="0" fontId="5" fillId="0" borderId="41" xfId="0" applyFont="1" applyBorder="1" applyAlignment="1">
      <alignment horizontal="center" vertical="center"/>
    </xf>
    <xf numFmtId="0" fontId="38" fillId="2" borderId="35" xfId="0" applyFont="1" applyFill="1" applyBorder="1" applyAlignment="1">
      <alignment horizontal="center" vertical="center"/>
    </xf>
    <xf numFmtId="0" fontId="38" fillId="2" borderId="23" xfId="0" applyFont="1" applyFill="1" applyBorder="1" applyAlignment="1">
      <alignment horizontal="center" vertical="center"/>
    </xf>
    <xf numFmtId="38" fontId="5" fillId="2" borderId="14" xfId="1" applyFont="1" applyFill="1" applyBorder="1" applyAlignment="1">
      <alignment horizontal="right" vertical="center"/>
    </xf>
    <xf numFmtId="0" fontId="5" fillId="4" borderId="0" xfId="0" applyFont="1" applyFill="1" applyAlignment="1">
      <alignment horizontal="left" vertical="center" wrapText="1"/>
    </xf>
    <xf numFmtId="0" fontId="36" fillId="0" borderId="0" xfId="0" applyFont="1" applyAlignment="1">
      <alignment horizontal="center" vertical="center"/>
    </xf>
    <xf numFmtId="0" fontId="4" fillId="0" borderId="0" xfId="56" applyFont="1" applyAlignment="1">
      <alignment horizontal="center" vertical="center"/>
    </xf>
    <xf numFmtId="0" fontId="23" fillId="2" borderId="61" xfId="98" applyFont="1" applyFill="1" applyBorder="1" applyAlignment="1">
      <alignment horizontal="center" vertical="center"/>
    </xf>
    <xf numFmtId="0" fontId="20" fillId="0" borderId="0" xfId="48" applyFont="1" applyAlignment="1">
      <alignment horizontal="center" vertical="center"/>
    </xf>
    <xf numFmtId="181" fontId="5" fillId="0" borderId="0" xfId="98" applyNumberFormat="1" applyFont="1" applyAlignment="1">
      <alignment horizontal="center" vertical="center"/>
    </xf>
    <xf numFmtId="181" fontId="5" fillId="2" borderId="72" xfId="98" applyNumberFormat="1" applyFont="1" applyFill="1" applyBorder="1" applyAlignment="1">
      <alignment horizontal="center" vertical="center"/>
    </xf>
    <xf numFmtId="181" fontId="5" fillId="2" borderId="81" xfId="98" applyNumberFormat="1" applyFont="1" applyFill="1" applyBorder="1" applyAlignment="1">
      <alignment horizontal="center" vertical="center"/>
    </xf>
    <xf numFmtId="181" fontId="5" fillId="2" borderId="82" xfId="98" applyNumberFormat="1" applyFont="1" applyFill="1" applyBorder="1" applyAlignment="1">
      <alignment horizontal="center" vertical="center"/>
    </xf>
    <xf numFmtId="0" fontId="67" fillId="0" borderId="0" xfId="0" applyFont="1">
      <alignment vertical="center"/>
    </xf>
    <xf numFmtId="0" fontId="67" fillId="0" borderId="0" xfId="0" applyFont="1" applyAlignment="1">
      <alignment horizontal="center" vertical="center"/>
    </xf>
    <xf numFmtId="181" fontId="67" fillId="0" borderId="0" xfId="0" applyNumberFormat="1" applyFont="1" applyAlignment="1">
      <alignment horizontal="right" vertical="center"/>
    </xf>
    <xf numFmtId="0" fontId="5" fillId="0" borderId="0" xfId="0" applyFont="1" applyAlignment="1">
      <alignment vertical="center" wrapText="1"/>
    </xf>
    <xf numFmtId="0" fontId="28" fillId="0" borderId="80" xfId="0" applyFont="1" applyBorder="1">
      <alignment vertical="center"/>
    </xf>
    <xf numFmtId="0" fontId="5" fillId="6" borderId="0" xfId="0" applyFont="1" applyFill="1">
      <alignment vertical="center"/>
    </xf>
    <xf numFmtId="0" fontId="5" fillId="6" borderId="0" xfId="0" applyFont="1" applyFill="1" applyAlignment="1">
      <alignment horizontal="left" vertical="center"/>
    </xf>
    <xf numFmtId="0" fontId="5" fillId="6" borderId="0" xfId="0" applyFont="1" applyFill="1" applyAlignment="1">
      <alignment horizontal="right" vertical="center"/>
    </xf>
    <xf numFmtId="0" fontId="5" fillId="6" borderId="46" xfId="0" applyFont="1" applyFill="1" applyBorder="1">
      <alignment vertical="center"/>
    </xf>
    <xf numFmtId="182" fontId="52" fillId="6" borderId="46" xfId="0" applyNumberFormat="1" applyFont="1" applyFill="1" applyBorder="1" applyAlignment="1">
      <alignment horizontal="right" vertical="center"/>
    </xf>
    <xf numFmtId="182" fontId="5" fillId="6" borderId="46" xfId="0" applyNumberFormat="1" applyFont="1" applyFill="1" applyBorder="1" applyAlignment="1">
      <alignment horizontal="right" vertical="center"/>
    </xf>
    <xf numFmtId="0" fontId="44" fillId="6" borderId="0" xfId="0" applyFont="1" applyFill="1" applyAlignment="1">
      <alignment horizontal="right" vertical="center"/>
    </xf>
    <xf numFmtId="182" fontId="44" fillId="6" borderId="0" xfId="0" applyNumberFormat="1" applyFont="1" applyFill="1" applyAlignment="1">
      <alignment horizontal="right" vertical="center"/>
    </xf>
    <xf numFmtId="182" fontId="5" fillId="6" borderId="0" xfId="0" applyNumberFormat="1" applyFont="1" applyFill="1" applyAlignment="1">
      <alignment horizontal="right" vertical="center"/>
    </xf>
    <xf numFmtId="0" fontId="5" fillId="6" borderId="62" xfId="0" applyFont="1" applyFill="1" applyBorder="1" applyAlignment="1">
      <alignment horizontal="center" vertical="center"/>
    </xf>
    <xf numFmtId="0" fontId="5" fillId="6" borderId="64" xfId="0" applyFont="1" applyFill="1" applyBorder="1">
      <alignment vertical="center"/>
    </xf>
    <xf numFmtId="0" fontId="38" fillId="6" borderId="65" xfId="0" applyFont="1" applyFill="1" applyBorder="1" applyAlignment="1">
      <alignment horizontal="left" vertical="center"/>
    </xf>
    <xf numFmtId="0" fontId="5" fillId="6" borderId="13" xfId="0" applyFont="1" applyFill="1" applyBorder="1">
      <alignment vertical="center"/>
    </xf>
    <xf numFmtId="0" fontId="5" fillId="6" borderId="66" xfId="0" applyFont="1" applyFill="1" applyBorder="1">
      <alignment vertical="center"/>
    </xf>
    <xf numFmtId="0" fontId="5" fillId="6" borderId="65" xfId="0" applyFont="1" applyFill="1" applyBorder="1">
      <alignment vertical="center"/>
    </xf>
    <xf numFmtId="0" fontId="5" fillId="6" borderId="63" xfId="0" applyFont="1" applyFill="1" applyBorder="1">
      <alignment vertical="center"/>
    </xf>
    <xf numFmtId="0" fontId="5" fillId="6" borderId="63" xfId="0" applyFont="1" applyFill="1" applyBorder="1" applyAlignment="1">
      <alignment vertical="center" wrapText="1"/>
    </xf>
    <xf numFmtId="0" fontId="5" fillId="6" borderId="66" xfId="0" applyFont="1" applyFill="1" applyBorder="1" applyAlignment="1">
      <alignment vertical="center" wrapText="1"/>
    </xf>
    <xf numFmtId="0" fontId="5" fillId="6" borderId="65" xfId="0" applyFont="1" applyFill="1" applyBorder="1" applyAlignment="1">
      <alignment vertical="top"/>
    </xf>
    <xf numFmtId="0" fontId="5" fillId="6" borderId="0" xfId="0" applyFont="1" applyFill="1" applyAlignment="1">
      <alignment vertical="top"/>
    </xf>
    <xf numFmtId="0" fontId="5" fillId="6" borderId="64" xfId="0" applyFont="1" applyFill="1" applyBorder="1" applyAlignment="1">
      <alignment vertical="top"/>
    </xf>
    <xf numFmtId="0" fontId="5" fillId="6" borderId="12" xfId="0" applyFont="1" applyFill="1" applyBorder="1" applyAlignment="1">
      <alignment vertical="top"/>
    </xf>
    <xf numFmtId="0" fontId="5" fillId="6" borderId="46" xfId="0" applyFont="1" applyFill="1" applyBorder="1" applyAlignment="1">
      <alignment vertical="top"/>
    </xf>
    <xf numFmtId="0" fontId="5" fillId="6" borderId="13" xfId="0" applyFont="1" applyFill="1" applyBorder="1" applyAlignment="1">
      <alignment vertical="top"/>
    </xf>
    <xf numFmtId="0" fontId="0" fillId="0" borderId="87" xfId="0" applyBorder="1" applyAlignment="1">
      <alignment horizontal="center" vertical="center" wrapText="1"/>
    </xf>
    <xf numFmtId="0" fontId="5" fillId="0" borderId="65" xfId="0" applyFont="1" applyBorder="1" applyAlignment="1">
      <alignment horizontal="center" vertical="center"/>
    </xf>
    <xf numFmtId="181" fontId="0" fillId="4" borderId="87" xfId="0" applyNumberFormat="1" applyFill="1" applyBorder="1" applyAlignment="1">
      <alignment horizontal="right" vertical="center" wrapText="1"/>
    </xf>
    <xf numFmtId="181" fontId="0" fillId="0" borderId="14" xfId="0" applyNumberFormat="1" applyBorder="1" applyAlignment="1">
      <alignment horizontal="right" vertical="center" wrapText="1"/>
    </xf>
    <xf numFmtId="38" fontId="5" fillId="4" borderId="14" xfId="1" applyFont="1" applyFill="1" applyBorder="1" applyAlignment="1">
      <alignment horizontal="right" vertical="center" wrapText="1"/>
    </xf>
    <xf numFmtId="38" fontId="5" fillId="4" borderId="14" xfId="1" applyFont="1" applyFill="1" applyBorder="1" applyAlignment="1">
      <alignment horizontal="right" vertical="center"/>
    </xf>
    <xf numFmtId="38" fontId="0" fillId="4" borderId="14" xfId="1" applyFont="1" applyFill="1" applyBorder="1" applyAlignment="1">
      <alignment horizontal="right" vertical="center" wrapText="1"/>
    </xf>
    <xf numFmtId="38" fontId="0" fillId="4" borderId="67" xfId="1" applyFont="1" applyFill="1" applyBorder="1" applyAlignment="1">
      <alignment horizontal="right" vertical="center" wrapText="1"/>
    </xf>
    <xf numFmtId="0" fontId="0" fillId="4" borderId="14" xfId="0" applyFill="1" applyBorder="1">
      <alignment vertical="center"/>
    </xf>
    <xf numFmtId="38" fontId="0" fillId="4" borderId="14" xfId="0" applyNumberFormat="1" applyFill="1" applyBorder="1">
      <alignment vertical="center"/>
    </xf>
    <xf numFmtId="181" fontId="0" fillId="0" borderId="95" xfId="0" applyNumberFormat="1" applyBorder="1" applyAlignment="1">
      <alignment horizontal="right" vertical="center" wrapText="1"/>
    </xf>
    <xf numFmtId="181" fontId="16" fillId="0" borderId="95" xfId="0" applyNumberFormat="1" applyFont="1" applyBorder="1" applyAlignment="1">
      <alignment vertical="center" wrapText="1"/>
    </xf>
    <xf numFmtId="181" fontId="0" fillId="4" borderId="130" xfId="0" applyNumberFormat="1" applyFill="1" applyBorder="1" applyAlignment="1">
      <alignment horizontal="right" vertical="center" wrapText="1"/>
    </xf>
    <xf numFmtId="181" fontId="0" fillId="0" borderId="131" xfId="0" applyNumberFormat="1" applyBorder="1" applyAlignment="1">
      <alignment horizontal="right" vertical="center" wrapText="1"/>
    </xf>
    <xf numFmtId="181" fontId="0" fillId="0" borderId="132" xfId="0" applyNumberFormat="1" applyBorder="1" applyAlignment="1">
      <alignment horizontal="right" vertical="center" wrapText="1"/>
    </xf>
    <xf numFmtId="181" fontId="0" fillId="0" borderId="129" xfId="0" applyNumberFormat="1" applyBorder="1" applyAlignment="1">
      <alignment vertical="center" wrapText="1"/>
    </xf>
    <xf numFmtId="181" fontId="69" fillId="0" borderId="133" xfId="0" applyNumberFormat="1" applyFont="1" applyBorder="1" applyAlignment="1">
      <alignment vertical="center" wrapText="1"/>
    </xf>
    <xf numFmtId="38" fontId="5" fillId="4" borderId="136" xfId="1" applyFont="1" applyFill="1" applyBorder="1" applyAlignment="1">
      <alignment horizontal="right" vertical="center" wrapText="1"/>
    </xf>
    <xf numFmtId="38" fontId="5" fillId="4" borderId="136" xfId="1" applyFont="1" applyFill="1" applyBorder="1" applyAlignment="1">
      <alignment horizontal="right" vertical="center"/>
    </xf>
    <xf numFmtId="38" fontId="0" fillId="4" borderId="136" xfId="1" applyFont="1" applyFill="1" applyBorder="1" applyAlignment="1">
      <alignment horizontal="right" vertical="center" wrapText="1"/>
    </xf>
    <xf numFmtId="38" fontId="0" fillId="4" borderId="137" xfId="1" applyFont="1" applyFill="1" applyBorder="1" applyAlignment="1">
      <alignment horizontal="right" vertical="center" wrapText="1"/>
    </xf>
    <xf numFmtId="0" fontId="0" fillId="4" borderId="137" xfId="0" applyFill="1" applyBorder="1">
      <alignment vertical="center"/>
    </xf>
    <xf numFmtId="38" fontId="0" fillId="4" borderId="135" xfId="0" applyNumberFormat="1" applyFill="1" applyBorder="1">
      <alignment vertical="center"/>
    </xf>
    <xf numFmtId="181" fontId="0" fillId="0" borderId="138" xfId="0" applyNumberFormat="1" applyBorder="1" applyAlignment="1">
      <alignment horizontal="right" vertical="center" wrapText="1"/>
    </xf>
    <xf numFmtId="181" fontId="0" fillId="0" borderId="139" xfId="0" applyNumberFormat="1" applyBorder="1" applyAlignment="1">
      <alignment horizontal="right" vertical="center" wrapText="1"/>
    </xf>
    <xf numFmtId="181" fontId="0" fillId="0" borderId="140" xfId="0" applyNumberFormat="1" applyBorder="1" applyAlignment="1">
      <alignment horizontal="right" vertical="center" wrapText="1"/>
    </xf>
    <xf numFmtId="181" fontId="0" fillId="0" borderId="141" xfId="0" applyNumberFormat="1" applyBorder="1" applyAlignment="1">
      <alignment horizontal="right" vertical="center" wrapText="1"/>
    </xf>
    <xf numFmtId="38" fontId="0" fillId="0" borderId="142" xfId="1" applyFont="1" applyFill="1" applyBorder="1" applyAlignment="1">
      <alignment horizontal="right" vertical="center" wrapText="1"/>
    </xf>
    <xf numFmtId="38" fontId="16" fillId="2" borderId="95" xfId="1" applyFont="1" applyFill="1" applyBorder="1" applyAlignment="1">
      <alignment horizontal="right" vertical="center" wrapText="1"/>
    </xf>
    <xf numFmtId="181" fontId="0" fillId="0" borderId="143" xfId="0" applyNumberFormat="1" applyBorder="1" applyAlignment="1">
      <alignment horizontal="right" vertical="center" wrapText="1"/>
    </xf>
    <xf numFmtId="181" fontId="0" fillId="0" borderId="144" xfId="0" applyNumberFormat="1" applyBorder="1" applyAlignment="1">
      <alignment horizontal="right" vertical="center" wrapText="1"/>
    </xf>
    <xf numFmtId="181" fontId="0" fillId="0" borderId="145" xfId="0" applyNumberFormat="1" applyBorder="1" applyAlignment="1">
      <alignment horizontal="right" vertical="center" wrapText="1"/>
    </xf>
    <xf numFmtId="181" fontId="0" fillId="0" borderId="146" xfId="0" applyNumberFormat="1" applyBorder="1" applyAlignment="1">
      <alignment horizontal="right" vertical="center" wrapText="1"/>
    </xf>
    <xf numFmtId="38" fontId="0" fillId="0" borderId="147" xfId="1" applyFont="1" applyFill="1" applyBorder="1" applyAlignment="1">
      <alignment horizontal="right" vertical="center" wrapText="1"/>
    </xf>
    <xf numFmtId="38" fontId="16" fillId="0" borderId="26" xfId="1" applyFont="1" applyFill="1" applyBorder="1" applyAlignment="1">
      <alignment horizontal="right" vertical="center" wrapText="1"/>
    </xf>
    <xf numFmtId="181" fontId="0" fillId="0" borderId="148" xfId="0" applyNumberFormat="1" applyBorder="1" applyAlignment="1">
      <alignment horizontal="right" vertical="center" wrapText="1"/>
    </xf>
    <xf numFmtId="181" fontId="0" fillId="0" borderId="136" xfId="0" applyNumberFormat="1" applyBorder="1" applyAlignment="1">
      <alignment horizontal="right" vertical="center" wrapText="1"/>
    </xf>
    <xf numFmtId="181" fontId="0" fillId="0" borderId="137" xfId="0" applyNumberFormat="1" applyBorder="1" applyAlignment="1">
      <alignment horizontal="right" vertical="center" wrapText="1"/>
    </xf>
    <xf numFmtId="181" fontId="0" fillId="0" borderId="149" xfId="0" applyNumberFormat="1" applyBorder="1" applyAlignment="1">
      <alignment horizontal="right" vertical="center" wrapText="1"/>
    </xf>
    <xf numFmtId="38" fontId="0" fillId="0" borderId="150" xfId="1" applyFont="1" applyFill="1" applyBorder="1" applyAlignment="1">
      <alignment horizontal="right" vertical="center" wrapText="1"/>
    </xf>
    <xf numFmtId="38" fontId="69" fillId="0" borderId="133" xfId="1" applyFont="1" applyFill="1" applyBorder="1" applyAlignment="1">
      <alignment horizontal="right" vertical="center" wrapText="1"/>
    </xf>
    <xf numFmtId="194" fontId="38" fillId="4" borderId="59" xfId="1" applyNumberFormat="1" applyFont="1" applyFill="1" applyBorder="1" applyAlignment="1">
      <alignment horizontal="center" vertical="center"/>
    </xf>
    <xf numFmtId="194" fontId="38" fillId="4" borderId="50" xfId="1" applyNumberFormat="1" applyFont="1" applyFill="1" applyBorder="1" applyAlignment="1">
      <alignment horizontal="center" vertical="center"/>
    </xf>
    <xf numFmtId="0" fontId="71" fillId="0" borderId="151" xfId="0" applyFont="1" applyBorder="1" applyAlignment="1">
      <alignment horizontal="center" vertical="center" wrapText="1"/>
    </xf>
    <xf numFmtId="0" fontId="72" fillId="0" borderId="152" xfId="0" applyFont="1" applyBorder="1" applyAlignment="1">
      <alignment horizontal="center" vertical="center" wrapText="1"/>
    </xf>
    <xf numFmtId="0" fontId="71" fillId="0" borderId="153" xfId="0" applyFont="1" applyBorder="1" applyAlignment="1">
      <alignment horizontal="center" vertical="center"/>
    </xf>
    <xf numFmtId="195" fontId="71" fillId="0" borderId="154" xfId="0" applyNumberFormat="1" applyFont="1" applyBorder="1" applyAlignment="1">
      <alignment horizontal="center" vertical="center"/>
    </xf>
    <xf numFmtId="0" fontId="71" fillId="0" borderId="155" xfId="0" applyFont="1" applyBorder="1" applyAlignment="1">
      <alignment horizontal="center" vertical="center"/>
    </xf>
    <xf numFmtId="195" fontId="71" fillId="0" borderId="156" xfId="0" applyNumberFormat="1" applyFont="1" applyBorder="1" applyAlignment="1">
      <alignment horizontal="center" vertical="center"/>
    </xf>
    <xf numFmtId="0" fontId="73" fillId="0" borderId="155" xfId="0" applyFont="1" applyBorder="1" applyAlignment="1">
      <alignment horizontal="center" vertical="center"/>
    </xf>
    <xf numFmtId="0" fontId="71" fillId="0" borderId="157" xfId="0" applyFont="1" applyBorder="1" applyAlignment="1">
      <alignment horizontal="center" vertical="center"/>
    </xf>
    <xf numFmtId="195" fontId="71" fillId="0" borderId="158" xfId="0" applyNumberFormat="1" applyFont="1" applyBorder="1" applyAlignment="1">
      <alignment horizontal="center" vertical="center"/>
    </xf>
    <xf numFmtId="0" fontId="71" fillId="0" borderId="154" xfId="0" applyFont="1" applyBorder="1" applyAlignment="1">
      <alignment horizontal="center" vertical="center"/>
    </xf>
    <xf numFmtId="195" fontId="71" fillId="0" borderId="159" xfId="0" applyNumberFormat="1" applyFont="1" applyBorder="1" applyAlignment="1">
      <alignment horizontal="center" vertical="center"/>
    </xf>
    <xf numFmtId="0" fontId="71" fillId="0" borderId="156" xfId="0" applyFont="1" applyBorder="1" applyAlignment="1">
      <alignment horizontal="center" vertical="center"/>
    </xf>
    <xf numFmtId="195" fontId="71" fillId="0" borderId="160" xfId="0" applyNumberFormat="1" applyFont="1" applyBorder="1" applyAlignment="1">
      <alignment horizontal="center" vertical="center"/>
    </xf>
    <xf numFmtId="0" fontId="71" fillId="0" borderId="156" xfId="0" applyFont="1" applyBorder="1" applyAlignment="1">
      <alignment horizontal="center" vertical="center" wrapText="1"/>
    </xf>
    <xf numFmtId="194" fontId="38" fillId="4" borderId="62" xfId="1" applyNumberFormat="1" applyFont="1" applyFill="1" applyBorder="1" applyAlignment="1">
      <alignment horizontal="center" vertical="center"/>
    </xf>
    <xf numFmtId="38" fontId="38" fillId="0" borderId="1" xfId="1" applyFont="1" applyBorder="1" applyAlignment="1">
      <alignment horizontal="right" vertical="center"/>
    </xf>
    <xf numFmtId="38" fontId="38" fillId="0" borderId="62" xfId="1" applyFont="1" applyFill="1" applyBorder="1" applyAlignment="1">
      <alignment horizontal="right" vertical="center"/>
    </xf>
    <xf numFmtId="38" fontId="38" fillId="0" borderId="50" xfId="1" applyFont="1" applyFill="1" applyBorder="1" applyAlignment="1">
      <alignment horizontal="right" vertical="center"/>
    </xf>
    <xf numFmtId="38" fontId="38" fillId="0" borderId="14" xfId="1" applyFont="1" applyFill="1" applyBorder="1" applyAlignment="1">
      <alignment horizontal="right" vertical="center"/>
    </xf>
    <xf numFmtId="38" fontId="38" fillId="0" borderId="88" xfId="1" applyFont="1" applyFill="1" applyBorder="1" applyAlignment="1">
      <alignment horizontal="right" vertical="center"/>
    </xf>
    <xf numFmtId="38" fontId="38" fillId="2" borderId="8" xfId="1" applyFont="1" applyFill="1" applyBorder="1" applyAlignment="1">
      <alignment horizontal="right" vertical="center"/>
    </xf>
    <xf numFmtId="0" fontId="74" fillId="0" borderId="0" xfId="0" applyFont="1">
      <alignment vertical="center"/>
    </xf>
    <xf numFmtId="0" fontId="74" fillId="0" borderId="87" xfId="0" applyFont="1" applyBorder="1" applyAlignment="1">
      <alignment horizontal="center" vertical="center"/>
    </xf>
    <xf numFmtId="0" fontId="18" fillId="0" borderId="72" xfId="0" applyFont="1" applyBorder="1">
      <alignment vertical="center"/>
    </xf>
    <xf numFmtId="0" fontId="74" fillId="0" borderId="15" xfId="0" applyFont="1" applyBorder="1">
      <alignment vertical="center"/>
    </xf>
    <xf numFmtId="0" fontId="68" fillId="0" borderId="0" xfId="0" applyFont="1">
      <alignment vertical="center"/>
    </xf>
    <xf numFmtId="0" fontId="68" fillId="0" borderId="44" xfId="0" applyFont="1" applyBorder="1" applyAlignment="1">
      <alignment horizontal="center" vertical="center" wrapText="1"/>
    </xf>
    <xf numFmtId="38" fontId="68" fillId="0" borderId="44" xfId="0" applyNumberFormat="1" applyFont="1" applyBorder="1">
      <alignment vertical="center"/>
    </xf>
    <xf numFmtId="38" fontId="52" fillId="0" borderId="44" xfId="1" applyFont="1" applyBorder="1" applyAlignment="1">
      <alignment horizontal="right" vertical="center"/>
    </xf>
    <xf numFmtId="0" fontId="77" fillId="0" borderId="0" xfId="0" applyFont="1" applyAlignment="1">
      <alignment vertical="center" wrapText="1"/>
    </xf>
    <xf numFmtId="0" fontId="52" fillId="4" borderId="0" xfId="0" applyFont="1" applyFill="1" applyAlignment="1">
      <alignment horizontal="left" vertical="top" wrapText="1"/>
    </xf>
    <xf numFmtId="0" fontId="52" fillId="4" borderId="0" xfId="0" applyFont="1" applyFill="1" applyAlignment="1">
      <alignment horizontal="left" vertical="top"/>
    </xf>
    <xf numFmtId="0" fontId="5" fillId="4" borderId="0" xfId="0" applyFont="1" applyFill="1" applyAlignment="1">
      <alignment horizontal="left" vertical="top" wrapText="1"/>
    </xf>
    <xf numFmtId="38" fontId="38" fillId="0" borderId="24" xfId="1" applyFont="1" applyFill="1" applyBorder="1" applyAlignment="1">
      <alignment horizontal="right" vertical="center"/>
    </xf>
    <xf numFmtId="38" fontId="38" fillId="0" borderId="25" xfId="1" applyFont="1" applyFill="1" applyBorder="1" applyAlignment="1">
      <alignment horizontal="right" vertical="center"/>
    </xf>
    <xf numFmtId="38" fontId="38" fillId="0" borderId="26" xfId="1" applyFont="1" applyFill="1" applyBorder="1" applyAlignment="1">
      <alignment horizontal="right" vertical="center"/>
    </xf>
    <xf numFmtId="38" fontId="5" fillId="2" borderId="88" xfId="1" applyFont="1" applyFill="1" applyBorder="1" applyAlignment="1">
      <alignment horizontal="right" vertical="center"/>
    </xf>
    <xf numFmtId="38" fontId="5" fillId="2" borderId="50" xfId="1" applyFont="1" applyFill="1" applyBorder="1" applyAlignment="1">
      <alignment horizontal="right" vertical="center"/>
    </xf>
    <xf numFmtId="38" fontId="5" fillId="2" borderId="82" xfId="1" applyFont="1" applyFill="1" applyBorder="1" applyAlignment="1">
      <alignment horizontal="right" vertical="center"/>
    </xf>
    <xf numFmtId="38" fontId="5" fillId="2" borderId="87" xfId="1" applyFont="1" applyFill="1" applyBorder="1" applyAlignment="1">
      <alignment horizontal="right" vertical="center"/>
    </xf>
    <xf numFmtId="38" fontId="5" fillId="2" borderId="16" xfId="1" applyFont="1" applyFill="1" applyBorder="1" applyAlignment="1">
      <alignment horizontal="right" vertical="center"/>
    </xf>
    <xf numFmtId="38" fontId="5" fillId="2" borderId="54" xfId="1" applyFont="1" applyFill="1" applyBorder="1" applyAlignment="1">
      <alignment horizontal="right" vertical="center"/>
    </xf>
    <xf numFmtId="38" fontId="5" fillId="2" borderId="14" xfId="1" applyFont="1" applyFill="1" applyBorder="1" applyAlignment="1">
      <alignment horizontal="right" vertical="center"/>
    </xf>
    <xf numFmtId="38" fontId="5" fillId="2" borderId="62" xfId="1" applyFont="1" applyFill="1" applyBorder="1" applyAlignment="1">
      <alignment horizontal="right" vertical="center"/>
    </xf>
    <xf numFmtId="38" fontId="5" fillId="2" borderId="81" xfId="1" applyFont="1" applyFill="1" applyBorder="1" applyAlignment="1">
      <alignment horizontal="right" vertical="center"/>
    </xf>
    <xf numFmtId="0" fontId="62" fillId="0" borderId="24" xfId="0" applyFont="1" applyBorder="1" applyAlignment="1">
      <alignment horizontal="center" vertical="center"/>
    </xf>
    <xf numFmtId="0" fontId="62" fillId="0" borderId="25" xfId="0" applyFont="1" applyBorder="1" applyAlignment="1">
      <alignment horizontal="center" vertical="center"/>
    </xf>
    <xf numFmtId="0" fontId="62" fillId="0" borderId="26" xfId="0" applyFont="1" applyBorder="1" applyAlignment="1">
      <alignment horizontal="center" vertical="center"/>
    </xf>
    <xf numFmtId="0" fontId="38" fillId="2" borderId="28" xfId="0" applyFont="1" applyFill="1" applyBorder="1" applyAlignment="1">
      <alignment horizontal="center" vertical="center"/>
    </xf>
    <xf numFmtId="0" fontId="38" fillId="2" borderId="127" xfId="0" applyFont="1" applyFill="1" applyBorder="1" applyAlignment="1">
      <alignment horizontal="center" vertical="center"/>
    </xf>
    <xf numFmtId="0" fontId="38" fillId="2" borderId="72" xfId="0" applyFont="1" applyFill="1" applyBorder="1" applyAlignment="1">
      <alignment horizontal="center" vertical="center"/>
    </xf>
    <xf numFmtId="0" fontId="38" fillId="2" borderId="15" xfId="0" applyFont="1" applyFill="1" applyBorder="1" applyAlignment="1">
      <alignment horizontal="center" vertical="center"/>
    </xf>
    <xf numFmtId="0" fontId="38" fillId="2" borderId="51" xfId="0" applyFont="1" applyFill="1" applyBorder="1" applyAlignment="1">
      <alignment horizontal="center" vertical="center"/>
    </xf>
    <xf numFmtId="0" fontId="38" fillId="2" borderId="20" xfId="0" applyFont="1" applyFill="1" applyBorder="1" applyAlignment="1">
      <alignment horizontal="center" vertical="center"/>
    </xf>
    <xf numFmtId="0" fontId="77" fillId="0" borderId="14" xfId="0" applyFont="1" applyBorder="1" applyAlignment="1">
      <alignment horizontal="left" vertical="top" wrapText="1"/>
    </xf>
    <xf numFmtId="0" fontId="77" fillId="0" borderId="62" xfId="0" applyFont="1" applyBorder="1" applyAlignment="1">
      <alignment horizontal="left" vertical="top" wrapText="1"/>
    </xf>
    <xf numFmtId="0" fontId="77" fillId="0" borderId="15" xfId="0" applyFont="1" applyBorder="1" applyAlignment="1">
      <alignment horizontal="left" vertical="top" wrapText="1"/>
    </xf>
    <xf numFmtId="0" fontId="69" fillId="0" borderId="0" xfId="0" applyFont="1" applyAlignment="1">
      <alignment horizontal="left" vertical="center" wrapText="1"/>
    </xf>
    <xf numFmtId="0" fontId="5" fillId="0" borderId="16" xfId="0" applyFont="1" applyBorder="1" applyAlignment="1">
      <alignment horizontal="center" vertical="center"/>
    </xf>
    <xf numFmtId="0" fontId="5" fillId="0" borderId="54" xfId="0" applyFont="1" applyBorder="1" applyAlignment="1">
      <alignment horizontal="center" vertical="center"/>
    </xf>
    <xf numFmtId="0" fontId="52" fillId="0" borderId="76" xfId="0" applyFont="1" applyBorder="1" applyAlignment="1">
      <alignment horizontal="center" vertical="center"/>
    </xf>
    <xf numFmtId="0" fontId="52" fillId="0" borderId="41" xfId="0" applyFont="1" applyBorder="1" applyAlignment="1">
      <alignment horizontal="center" vertical="center"/>
    </xf>
    <xf numFmtId="0" fontId="5" fillId="0" borderId="2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3" xfId="0" applyFont="1" applyBorder="1" applyAlignment="1">
      <alignment horizontal="center" vertical="center"/>
    </xf>
    <xf numFmtId="0" fontId="5" fillId="0" borderId="96" xfId="0" applyFont="1" applyBorder="1" applyAlignment="1">
      <alignment horizontal="center" vertical="center"/>
    </xf>
    <xf numFmtId="0" fontId="5" fillId="0" borderId="34" xfId="0" applyFont="1" applyBorder="1" applyAlignment="1">
      <alignment horizontal="center" vertical="center"/>
    </xf>
    <xf numFmtId="0" fontId="5" fillId="0" borderId="27" xfId="0" applyFont="1" applyBorder="1" applyAlignment="1">
      <alignment horizontal="center" vertical="center"/>
    </xf>
    <xf numFmtId="0" fontId="5" fillId="0" borderId="71" xfId="0" applyFont="1" applyBorder="1" applyAlignment="1">
      <alignment horizontal="center" vertical="center"/>
    </xf>
    <xf numFmtId="0" fontId="5" fillId="0" borderId="76" xfId="0" applyFont="1" applyBorder="1" applyAlignment="1">
      <alignment horizontal="center" vertical="center"/>
    </xf>
    <xf numFmtId="0" fontId="5" fillId="0" borderId="29" xfId="0" applyFont="1" applyBorder="1" applyAlignment="1">
      <alignment horizontal="center" vertical="center"/>
    </xf>
    <xf numFmtId="0" fontId="5" fillId="0" borderId="42" xfId="0" applyFont="1" applyBorder="1" applyAlignment="1">
      <alignment horizontal="center" vertical="center"/>
    </xf>
    <xf numFmtId="0" fontId="38" fillId="2" borderId="31" xfId="0" applyFont="1" applyFill="1" applyBorder="1" applyAlignment="1">
      <alignment horizontal="center" vertical="center"/>
    </xf>
    <xf numFmtId="0" fontId="38" fillId="2" borderId="32" xfId="0" applyFont="1" applyFill="1" applyBorder="1" applyAlignment="1">
      <alignment horizontal="center" vertical="center"/>
    </xf>
    <xf numFmtId="0" fontId="38" fillId="2" borderId="40" xfId="0" applyFont="1" applyFill="1" applyBorder="1" applyAlignment="1">
      <alignment horizontal="center" vertical="center"/>
    </xf>
    <xf numFmtId="0" fontId="38" fillId="2" borderId="69" xfId="0" applyFont="1" applyFill="1" applyBorder="1" applyAlignment="1">
      <alignment horizontal="center" vertical="center"/>
    </xf>
    <xf numFmtId="0" fontId="5" fillId="0" borderId="7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41" xfId="0" applyFont="1" applyBorder="1" applyAlignment="1">
      <alignment horizontal="center" vertical="center"/>
    </xf>
    <xf numFmtId="0" fontId="38" fillId="2" borderId="35" xfId="0" applyFont="1" applyFill="1" applyBorder="1" applyAlignment="1">
      <alignment horizontal="center" vertical="center"/>
    </xf>
    <xf numFmtId="0" fontId="38" fillId="2" borderId="23" xfId="0" applyFont="1" applyFill="1" applyBorder="1" applyAlignment="1">
      <alignment horizontal="center" vertical="center"/>
    </xf>
    <xf numFmtId="0" fontId="38" fillId="2" borderId="33" xfId="0" applyFont="1" applyFill="1" applyBorder="1" applyAlignment="1">
      <alignment horizontal="center" vertical="center"/>
    </xf>
    <xf numFmtId="38" fontId="38" fillId="2" borderId="61" xfId="1" applyFont="1" applyFill="1" applyBorder="1" applyAlignment="1">
      <alignment vertical="center"/>
    </xf>
    <xf numFmtId="38" fontId="38" fillId="2" borderId="59" xfId="1" applyFont="1" applyFill="1" applyBorder="1" applyAlignment="1">
      <alignment vertical="center"/>
    </xf>
    <xf numFmtId="38" fontId="38" fillId="2" borderId="100" xfId="1" applyFont="1" applyFill="1" applyBorder="1" applyAlignment="1">
      <alignment vertical="center"/>
    </xf>
    <xf numFmtId="38" fontId="38" fillId="2" borderId="14" xfId="1" applyFont="1" applyFill="1" applyBorder="1" applyAlignment="1">
      <alignment vertical="center"/>
    </xf>
    <xf numFmtId="38" fontId="38" fillId="2" borderId="62" xfId="1" applyFont="1" applyFill="1" applyBorder="1" applyAlignment="1">
      <alignment vertical="center"/>
    </xf>
    <xf numFmtId="38" fontId="38" fillId="2" borderId="81" xfId="1" applyFont="1" applyFill="1" applyBorder="1" applyAlignment="1">
      <alignment vertical="center"/>
    </xf>
    <xf numFmtId="38" fontId="38" fillId="2" borderId="12" xfId="1" applyFont="1" applyFill="1" applyBorder="1" applyAlignment="1">
      <alignment vertical="center"/>
    </xf>
    <xf numFmtId="38" fontId="38" fillId="2" borderId="46" xfId="1" applyFont="1" applyFill="1" applyBorder="1" applyAlignment="1">
      <alignment vertical="center"/>
    </xf>
    <xf numFmtId="38" fontId="38" fillId="2" borderId="42" xfId="1" applyFont="1" applyFill="1" applyBorder="1" applyAlignment="1">
      <alignment vertical="center"/>
    </xf>
    <xf numFmtId="38" fontId="38" fillId="0" borderId="24" xfId="1" applyFont="1" applyFill="1" applyBorder="1" applyAlignment="1">
      <alignment horizontal="center" vertical="center"/>
    </xf>
    <xf numFmtId="38" fontId="38" fillId="0" borderId="26" xfId="1" applyFont="1" applyFill="1" applyBorder="1" applyAlignment="1">
      <alignment horizontal="center" vertical="center"/>
    </xf>
    <xf numFmtId="0" fontId="52" fillId="0" borderId="24" xfId="0" applyFont="1" applyBorder="1" applyAlignment="1">
      <alignment horizontal="center" vertical="center"/>
    </xf>
    <xf numFmtId="0" fontId="52" fillId="0" borderId="25" xfId="0" applyFont="1" applyBorder="1" applyAlignment="1">
      <alignment horizontal="center" vertical="center"/>
    </xf>
    <xf numFmtId="0" fontId="52" fillId="0" borderId="74" xfId="0" applyFont="1" applyBorder="1" applyAlignment="1">
      <alignment horizontal="center" vertical="center"/>
    </xf>
    <xf numFmtId="0" fontId="52" fillId="0" borderId="26" xfId="0" applyFont="1" applyBorder="1" applyAlignment="1">
      <alignment horizontal="center" vertical="center"/>
    </xf>
    <xf numFmtId="0" fontId="38" fillId="0" borderId="95"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26"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74" xfId="0" applyFont="1" applyBorder="1" applyAlignment="1">
      <alignment horizontal="center" vertical="center" wrapText="1"/>
    </xf>
    <xf numFmtId="0" fontId="68" fillId="0" borderId="44" xfId="0" applyFont="1" applyBorder="1" applyAlignment="1">
      <alignment horizontal="center" vertical="center" wrapText="1"/>
    </xf>
    <xf numFmtId="0" fontId="68" fillId="0" borderId="44" xfId="0" applyFont="1" applyBorder="1" applyAlignment="1">
      <alignment horizontal="center" vertical="center"/>
    </xf>
    <xf numFmtId="0" fontId="18" fillId="0" borderId="5"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47" xfId="0" applyFont="1" applyBorder="1" applyAlignment="1">
      <alignment horizontal="center" vertic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3" xfId="0" applyFont="1" applyBorder="1" applyAlignment="1">
      <alignment horizontal="center" vertical="center"/>
    </xf>
    <xf numFmtId="0" fontId="18" fillId="2" borderId="77" xfId="0" applyFont="1" applyFill="1" applyBorder="1" applyAlignment="1">
      <alignment horizontal="left" vertical="center"/>
    </xf>
    <xf numFmtId="0" fontId="18" fillId="2" borderId="40" xfId="0" applyFont="1" applyFill="1" applyBorder="1" applyAlignment="1">
      <alignment horizontal="left" vertical="center"/>
    </xf>
    <xf numFmtId="0" fontId="18" fillId="2" borderId="31" xfId="0" applyFont="1" applyFill="1" applyBorder="1" applyAlignment="1">
      <alignment horizontal="left" vertical="center"/>
    </xf>
    <xf numFmtId="0" fontId="26" fillId="2" borderId="35" xfId="0" applyFont="1" applyFill="1" applyBorder="1" applyAlignment="1">
      <alignment horizontal="center" vertical="center"/>
    </xf>
    <xf numFmtId="0" fontId="26" fillId="2" borderId="23" xfId="0" applyFont="1" applyFill="1" applyBorder="1" applyAlignment="1">
      <alignment horizontal="center" vertical="center"/>
    </xf>
    <xf numFmtId="0" fontId="26" fillId="2" borderId="33" xfId="0" applyFont="1" applyFill="1" applyBorder="1" applyAlignment="1">
      <alignment horizontal="center" vertical="center"/>
    </xf>
    <xf numFmtId="0" fontId="18" fillId="0" borderId="28" xfId="0" applyFont="1" applyBorder="1" applyAlignment="1">
      <alignment horizontal="center" vertical="center"/>
    </xf>
    <xf numFmtId="0" fontId="18" fillId="0" borderId="71"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41" xfId="0" applyFont="1" applyBorder="1" applyAlignment="1">
      <alignment horizontal="center" vertical="center"/>
    </xf>
    <xf numFmtId="0" fontId="18" fillId="0" borderId="34"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74" xfId="0" applyFont="1" applyBorder="1" applyAlignment="1">
      <alignment horizontal="center" vertical="center"/>
    </xf>
    <xf numFmtId="0" fontId="24" fillId="0" borderId="31" xfId="0" applyFont="1" applyBorder="1" applyAlignment="1">
      <alignment horizontal="center" vertical="center"/>
    </xf>
    <xf numFmtId="0" fontId="24" fillId="0" borderId="17" xfId="0" applyFont="1" applyBorder="1" applyAlignment="1">
      <alignment horizontal="center" vertical="center"/>
    </xf>
    <xf numFmtId="0" fontId="24" fillId="0" borderId="32" xfId="0" applyFont="1" applyBorder="1" applyAlignment="1">
      <alignment horizontal="center" vertical="center"/>
    </xf>
    <xf numFmtId="0" fontId="24" fillId="0" borderId="22" xfId="0" applyFont="1" applyBorder="1" applyAlignment="1">
      <alignment horizontal="center" vertical="center"/>
    </xf>
    <xf numFmtId="0" fontId="24" fillId="0" borderId="27" xfId="0" applyFont="1" applyBorder="1" applyAlignment="1">
      <alignment horizontal="center" vertical="center"/>
    </xf>
    <xf numFmtId="0" fontId="37" fillId="0" borderId="0" xfId="0" applyFont="1" applyAlignment="1">
      <alignment horizontal="left" vertical="center" wrapText="1"/>
    </xf>
    <xf numFmtId="0" fontId="20" fillId="0" borderId="0" xfId="0" applyFont="1" applyAlignment="1">
      <alignment horizontal="center" vertical="center"/>
    </xf>
    <xf numFmtId="0" fontId="0" fillId="0" borderId="71" xfId="0" applyBorder="1" applyAlignment="1">
      <alignment horizontal="center" vertical="center" wrapText="1"/>
    </xf>
    <xf numFmtId="0" fontId="0" fillId="0" borderId="90" xfId="0" applyBorder="1" applyAlignment="1">
      <alignment horizontal="center" vertical="center" wrapText="1"/>
    </xf>
    <xf numFmtId="0" fontId="0" fillId="0" borderId="31" xfId="0" applyBorder="1" applyAlignment="1">
      <alignment horizontal="center" vertical="center" wrapText="1"/>
    </xf>
    <xf numFmtId="0" fontId="0" fillId="0" borderId="91" xfId="0" applyBorder="1" applyAlignment="1">
      <alignment horizontal="center" vertical="center" wrapText="1"/>
    </xf>
    <xf numFmtId="0" fontId="0" fillId="0" borderId="44" xfId="0" applyBorder="1" applyAlignment="1">
      <alignment horizontal="center" vertical="center" wrapText="1"/>
    </xf>
    <xf numFmtId="0" fontId="0" fillId="0" borderId="17" xfId="0" applyBorder="1" applyAlignment="1">
      <alignment horizontal="center" vertical="center" wrapText="1"/>
    </xf>
    <xf numFmtId="0" fontId="0" fillId="0" borderId="92" xfId="0" applyBorder="1" applyAlignment="1">
      <alignment horizontal="center" vertical="center" wrapText="1"/>
    </xf>
    <xf numFmtId="0" fontId="0" fillId="0" borderId="19" xfId="0" applyBorder="1" applyAlignment="1">
      <alignment horizontal="center" vertical="center" wrapText="1"/>
    </xf>
    <xf numFmtId="0" fontId="74" fillId="0" borderId="76" xfId="0" applyFont="1" applyBorder="1" applyAlignment="1">
      <alignment horizontal="center" vertical="center" wrapText="1"/>
    </xf>
    <xf numFmtId="0" fontId="0" fillId="0" borderId="32" xfId="0" applyBorder="1" applyAlignment="1">
      <alignment horizontal="center" vertical="center" wrapText="1"/>
    </xf>
    <xf numFmtId="0" fontId="68" fillId="0" borderId="0" xfId="0" applyFont="1" applyAlignment="1">
      <alignment horizontal="left" vertical="center" wrapText="1"/>
    </xf>
    <xf numFmtId="0" fontId="0" fillId="0" borderId="128" xfId="0" applyBorder="1" applyAlignment="1">
      <alignment horizontal="center" vertical="center" wrapText="1"/>
    </xf>
    <xf numFmtId="0" fontId="0" fillId="0" borderId="134" xfId="0" applyBorder="1" applyAlignment="1">
      <alignment horizontal="center" vertical="center" wrapText="1"/>
    </xf>
    <xf numFmtId="0" fontId="38" fillId="2" borderId="73" xfId="0" applyFont="1" applyFill="1" applyBorder="1" applyAlignment="1">
      <alignment horizontal="center" vertical="center"/>
    </xf>
    <xf numFmtId="0" fontId="38" fillId="2" borderId="97" xfId="0" applyFont="1" applyFill="1" applyBorder="1" applyAlignment="1">
      <alignment horizontal="center" vertical="center"/>
    </xf>
    <xf numFmtId="38" fontId="5" fillId="2" borderId="18" xfId="1" applyFont="1" applyFill="1" applyBorder="1" applyAlignment="1">
      <alignment horizontal="right" vertical="center"/>
    </xf>
    <xf numFmtId="38" fontId="5" fillId="2" borderId="17" xfId="1" applyFont="1" applyFill="1" applyBorder="1" applyAlignment="1">
      <alignment horizontal="right" vertical="center"/>
    </xf>
    <xf numFmtId="38" fontId="5" fillId="2" borderId="32" xfId="1" applyFont="1" applyFill="1" applyBorder="1" applyAlignment="1">
      <alignment horizontal="right" vertical="center"/>
    </xf>
    <xf numFmtId="0" fontId="62" fillId="0" borderId="24" xfId="0" applyFont="1" applyBorder="1" applyAlignment="1">
      <alignment horizontal="left" vertical="center"/>
    </xf>
    <xf numFmtId="0" fontId="62" fillId="0" borderId="25" xfId="0" applyFont="1" applyBorder="1" applyAlignment="1">
      <alignment horizontal="left" vertical="center"/>
    </xf>
    <xf numFmtId="0" fontId="62" fillId="0" borderId="26" xfId="0" applyFont="1" applyBorder="1" applyAlignment="1">
      <alignment horizontal="left" vertical="center"/>
    </xf>
    <xf numFmtId="0" fontId="5" fillId="4" borderId="0" xfId="0" applyFont="1" applyFill="1" applyAlignment="1">
      <alignment horizontal="left" vertical="center" wrapText="1"/>
    </xf>
    <xf numFmtId="0" fontId="77" fillId="0" borderId="14" xfId="0" applyFont="1" applyBorder="1" applyAlignment="1">
      <alignment horizontal="left" vertical="center" wrapText="1"/>
    </xf>
    <xf numFmtId="0" fontId="77" fillId="0" borderId="62" xfId="0" applyFont="1" applyBorder="1" applyAlignment="1">
      <alignment horizontal="left" vertical="center" wrapText="1"/>
    </xf>
    <xf numFmtId="0" fontId="77" fillId="0" borderId="15" xfId="0" applyFont="1" applyBorder="1" applyAlignment="1">
      <alignment horizontal="left" vertical="center" wrapText="1"/>
    </xf>
    <xf numFmtId="0" fontId="5" fillId="0" borderId="28" xfId="0" applyFont="1" applyBorder="1" applyAlignment="1">
      <alignment horizontal="center" vertical="center"/>
    </xf>
    <xf numFmtId="0" fontId="5" fillId="0" borderId="87" xfId="0" applyFont="1" applyBorder="1" applyAlignment="1">
      <alignment horizontal="center" vertical="center"/>
    </xf>
    <xf numFmtId="0" fontId="5" fillId="0" borderId="47" xfId="0" applyFont="1" applyBorder="1" applyAlignment="1">
      <alignment horizontal="center" vertical="center"/>
    </xf>
    <xf numFmtId="0" fontId="36" fillId="0" borderId="0" xfId="0" applyFont="1" applyAlignment="1">
      <alignment horizontal="center" vertical="center"/>
    </xf>
    <xf numFmtId="0" fontId="37" fillId="0" borderId="0" xfId="0" applyFont="1" applyAlignment="1">
      <alignment horizontal="left" vertical="top" wrapText="1"/>
    </xf>
    <xf numFmtId="0" fontId="20" fillId="0" borderId="99" xfId="0" applyFont="1" applyBorder="1" applyAlignment="1">
      <alignment horizontal="center" vertical="center"/>
    </xf>
    <xf numFmtId="0" fontId="5" fillId="0" borderId="72" xfId="0" applyFont="1" applyBorder="1" applyAlignment="1">
      <alignment horizontal="left" vertical="center"/>
    </xf>
    <xf numFmtId="0" fontId="5" fillId="0" borderId="62" xfId="0" applyFont="1" applyBorder="1" applyAlignment="1">
      <alignment horizontal="left" vertical="center"/>
    </xf>
    <xf numFmtId="0" fontId="5" fillId="0" borderId="81" xfId="0" applyFont="1" applyBorder="1" applyAlignment="1">
      <alignment horizontal="left" vertical="center"/>
    </xf>
    <xf numFmtId="0" fontId="52" fillId="0" borderId="124" xfId="0" applyFont="1" applyBorder="1" applyAlignment="1">
      <alignment horizontal="center" vertical="center"/>
    </xf>
    <xf numFmtId="0" fontId="52" fillId="0" borderId="125" xfId="0" applyFont="1" applyBorder="1" applyAlignment="1">
      <alignment horizontal="center" vertical="center"/>
    </xf>
    <xf numFmtId="0" fontId="52" fillId="0" borderId="61" xfId="0" applyFont="1" applyBorder="1" applyAlignment="1">
      <alignment horizontal="center" vertical="center"/>
    </xf>
    <xf numFmtId="0" fontId="52" fillId="0" borderId="100" xfId="0" applyFont="1" applyBorder="1" applyAlignment="1">
      <alignment horizontal="center" vertical="center"/>
    </xf>
    <xf numFmtId="0" fontId="52" fillId="0" borderId="14" xfId="0" applyFont="1" applyBorder="1" applyAlignment="1">
      <alignment horizontal="center" vertical="center"/>
    </xf>
    <xf numFmtId="0" fontId="52" fillId="0" borderId="81" xfId="0" applyFont="1" applyBorder="1" applyAlignment="1">
      <alignment horizontal="center" vertical="center"/>
    </xf>
    <xf numFmtId="0" fontId="52" fillId="0" borderId="88" xfId="0" applyFont="1" applyBorder="1" applyAlignment="1">
      <alignment horizontal="center" vertical="center"/>
    </xf>
    <xf numFmtId="0" fontId="52" fillId="0" borderId="82" xfId="0" applyFont="1" applyBorder="1" applyAlignment="1">
      <alignment horizontal="center" vertical="center"/>
    </xf>
    <xf numFmtId="0" fontId="2" fillId="0" borderId="0" xfId="56" applyAlignment="1">
      <alignment horizontal="justify" vertical="top"/>
    </xf>
    <xf numFmtId="0" fontId="4" fillId="0" borderId="0" xfId="56" applyFont="1" applyAlignment="1">
      <alignment horizontal="center" vertical="center"/>
    </xf>
    <xf numFmtId="0" fontId="4" fillId="0" borderId="22" xfId="56" applyFont="1" applyBorder="1" applyAlignment="1">
      <alignment horizontal="center" vertical="center"/>
    </xf>
    <xf numFmtId="0" fontId="4" fillId="0" borderId="27" xfId="56" applyFont="1" applyBorder="1" applyAlignment="1">
      <alignment horizontal="center" vertical="center"/>
    </xf>
    <xf numFmtId="0" fontId="0" fillId="0" borderId="24" xfId="56" applyFont="1" applyBorder="1" applyAlignment="1">
      <alignment horizontal="center" vertical="center"/>
    </xf>
    <xf numFmtId="0" fontId="0" fillId="0" borderId="25" xfId="56" applyFont="1" applyBorder="1" applyAlignment="1">
      <alignment horizontal="center" vertical="center"/>
    </xf>
    <xf numFmtId="0" fontId="0" fillId="0" borderId="26" xfId="56" applyFont="1" applyBorder="1" applyAlignment="1">
      <alignment horizontal="center" vertical="center"/>
    </xf>
    <xf numFmtId="0" fontId="4" fillId="0" borderId="24" xfId="56" applyFont="1" applyBorder="1" applyAlignment="1">
      <alignment horizontal="center" vertical="center"/>
    </xf>
    <xf numFmtId="0" fontId="4" fillId="0" borderId="25" xfId="56" applyFont="1" applyBorder="1" applyAlignment="1">
      <alignment horizontal="center" vertical="center"/>
    </xf>
    <xf numFmtId="0" fontId="4" fillId="0" borderId="26" xfId="56" applyFont="1" applyBorder="1" applyAlignment="1">
      <alignment horizontal="center" vertical="center"/>
    </xf>
    <xf numFmtId="0" fontId="4" fillId="0" borderId="22" xfId="56" applyFont="1" applyBorder="1" applyAlignment="1">
      <alignment horizontal="center" vertical="center" wrapText="1"/>
    </xf>
    <xf numFmtId="181" fontId="5" fillId="0" borderId="24" xfId="99" applyNumberFormat="1" applyFont="1" applyBorder="1" applyAlignment="1">
      <alignment horizontal="right" vertical="center"/>
    </xf>
    <xf numFmtId="181" fontId="5" fillId="0" borderId="25" xfId="99" applyNumberFormat="1" applyFont="1" applyBorder="1" applyAlignment="1">
      <alignment horizontal="right" vertical="center"/>
    </xf>
    <xf numFmtId="181" fontId="5" fillId="0" borderId="26" xfId="99" applyNumberFormat="1" applyFont="1" applyBorder="1" applyAlignment="1">
      <alignment horizontal="right" vertical="center"/>
    </xf>
    <xf numFmtId="0" fontId="38" fillId="0" borderId="0" xfId="99" applyFont="1" applyAlignment="1">
      <alignment horizontal="left" vertical="center" wrapText="1"/>
    </xf>
    <xf numFmtId="0" fontId="38" fillId="0" borderId="0" xfId="99" applyFont="1" applyAlignment="1">
      <alignment horizontal="left" vertical="center"/>
    </xf>
    <xf numFmtId="0" fontId="20" fillId="0" borderId="0" xfId="99" applyFont="1" applyAlignment="1">
      <alignment horizontal="center" vertical="center"/>
    </xf>
    <xf numFmtId="0" fontId="38" fillId="0" borderId="71" xfId="99" applyFont="1" applyBorder="1" applyAlignment="1">
      <alignment horizontal="center" vertical="center"/>
    </xf>
    <xf numFmtId="0" fontId="38" fillId="0" borderId="102" xfId="99" applyFont="1" applyBorder="1" applyAlignment="1">
      <alignment horizontal="center" vertical="center"/>
    </xf>
    <xf numFmtId="0" fontId="38" fillId="0" borderId="92" xfId="99" applyFont="1" applyBorder="1" applyAlignment="1">
      <alignment horizontal="center" vertical="center"/>
    </xf>
    <xf numFmtId="0" fontId="38" fillId="0" borderId="30" xfId="99" applyFont="1" applyBorder="1" applyAlignment="1">
      <alignment horizontal="center" vertical="center"/>
    </xf>
    <xf numFmtId="0" fontId="38" fillId="0" borderId="104" xfId="99" applyFont="1" applyBorder="1" applyAlignment="1">
      <alignment horizontal="center" vertical="center" wrapText="1"/>
    </xf>
    <xf numFmtId="0" fontId="38" fillId="0" borderId="106" xfId="99" applyFont="1" applyBorder="1" applyAlignment="1">
      <alignment horizontal="center" vertical="center"/>
    </xf>
    <xf numFmtId="0" fontId="38" fillId="0" borderId="28" xfId="99" applyFont="1" applyBorder="1" applyAlignment="1">
      <alignment horizontal="center" vertical="center"/>
    </xf>
    <xf numFmtId="0" fontId="38" fillId="0" borderId="16" xfId="99" applyFont="1" applyBorder="1" applyAlignment="1">
      <alignment horizontal="center" vertical="center"/>
    </xf>
    <xf numFmtId="0" fontId="38" fillId="0" borderId="54" xfId="99" applyFont="1" applyBorder="1" applyAlignment="1">
      <alignment horizontal="center" vertical="center"/>
    </xf>
    <xf numFmtId="0" fontId="38" fillId="0" borderId="76" xfId="99" applyFont="1" applyBorder="1" applyAlignment="1">
      <alignment horizontal="center" vertical="center"/>
    </xf>
    <xf numFmtId="0" fontId="38" fillId="0" borderId="41" xfId="99" applyFont="1" applyBorder="1" applyAlignment="1">
      <alignment horizontal="center" vertical="center"/>
    </xf>
    <xf numFmtId="0" fontId="5" fillId="0" borderId="51" xfId="99" applyFont="1" applyBorder="1" applyAlignment="1">
      <alignment horizontal="center" vertical="center" wrapText="1"/>
    </xf>
    <xf numFmtId="0" fontId="5" fillId="0" borderId="50" xfId="99" applyFont="1" applyBorder="1" applyAlignment="1">
      <alignment horizontal="center" vertical="center" wrapText="1"/>
    </xf>
    <xf numFmtId="0" fontId="5" fillId="0" borderId="82" xfId="99" applyFont="1" applyBorder="1" applyAlignment="1">
      <alignment horizontal="center" vertical="center" wrapText="1"/>
    </xf>
    <xf numFmtId="0" fontId="52" fillId="0" borderId="24" xfId="99" applyFont="1" applyBorder="1" applyAlignment="1">
      <alignment horizontal="center" vertical="center" wrapText="1"/>
    </xf>
    <xf numFmtId="0" fontId="52" fillId="0" borderId="25" xfId="99" applyFont="1" applyBorder="1" applyAlignment="1">
      <alignment horizontal="center" vertical="center" wrapText="1"/>
    </xf>
    <xf numFmtId="0" fontId="52" fillId="0" borderId="26" xfId="99" applyFont="1" applyBorder="1" applyAlignment="1">
      <alignment horizontal="center" vertical="center" wrapText="1"/>
    </xf>
    <xf numFmtId="0" fontId="23" fillId="2" borderId="14" xfId="98" applyFont="1" applyFill="1" applyBorder="1" applyAlignment="1">
      <alignment horizontal="center" vertical="center"/>
    </xf>
    <xf numFmtId="0" fontId="23" fillId="2" borderId="15" xfId="98" applyFont="1" applyFill="1" applyBorder="1" applyAlignment="1">
      <alignment horizontal="center" vertical="center"/>
    </xf>
    <xf numFmtId="181" fontId="5" fillId="2" borderId="73" xfId="98" applyNumberFormat="1" applyFont="1" applyFill="1" applyBorder="1" applyAlignment="1">
      <alignment horizontal="center" vertical="center"/>
    </xf>
    <xf numFmtId="181" fontId="5" fillId="2" borderId="63" xfId="98" applyNumberFormat="1" applyFont="1" applyFill="1" applyBorder="1" applyAlignment="1">
      <alignment horizontal="center" vertical="center"/>
    </xf>
    <xf numFmtId="181" fontId="5" fillId="2" borderId="97" xfId="98" applyNumberFormat="1" applyFont="1" applyFill="1" applyBorder="1" applyAlignment="1">
      <alignment horizontal="center" vertical="center"/>
    </xf>
    <xf numFmtId="0" fontId="23" fillId="2" borderId="53" xfId="98" applyFont="1" applyFill="1" applyBorder="1" applyAlignment="1">
      <alignment horizontal="center" vertical="center"/>
    </xf>
    <xf numFmtId="0" fontId="23" fillId="2" borderId="49" xfId="98" applyFont="1" applyFill="1" applyBorder="1" applyAlignment="1">
      <alignment horizontal="center" vertical="center"/>
    </xf>
    <xf numFmtId="0" fontId="52" fillId="0" borderId="109" xfId="99" applyFont="1" applyBorder="1" applyAlignment="1">
      <alignment horizontal="right" vertical="center"/>
    </xf>
    <xf numFmtId="0" fontId="52" fillId="0" borderId="110" xfId="99" applyFont="1" applyBorder="1" applyAlignment="1">
      <alignment horizontal="right" vertical="center"/>
    </xf>
    <xf numFmtId="181" fontId="5" fillId="0" borderId="44" xfId="98" applyNumberFormat="1" applyFont="1" applyBorder="1" applyAlignment="1">
      <alignment horizontal="center" vertical="center"/>
    </xf>
    <xf numFmtId="0" fontId="23" fillId="2" borderId="61" xfId="98" applyFont="1" applyFill="1" applyBorder="1" applyAlignment="1">
      <alignment horizontal="center" vertical="center"/>
    </xf>
    <xf numFmtId="0" fontId="23" fillId="2" borderId="114" xfId="98" applyFont="1" applyFill="1" applyBorder="1" applyAlignment="1">
      <alignment horizontal="center" vertical="center"/>
    </xf>
    <xf numFmtId="181" fontId="5" fillId="2" borderId="40" xfId="98" applyNumberFormat="1" applyFont="1" applyFill="1" applyBorder="1" applyAlignment="1">
      <alignment horizontal="center" vertical="center"/>
    </xf>
    <xf numFmtId="181" fontId="5" fillId="2" borderId="0" xfId="98" applyNumberFormat="1" applyFont="1" applyFill="1" applyAlignment="1">
      <alignment horizontal="center" vertical="center"/>
    </xf>
    <xf numFmtId="181" fontId="5" fillId="2" borderId="69" xfId="98" applyNumberFormat="1" applyFont="1" applyFill="1" applyBorder="1" applyAlignment="1">
      <alignment horizontal="center" vertical="center"/>
    </xf>
    <xf numFmtId="0" fontId="38" fillId="0" borderId="103" xfId="98" applyFont="1" applyBorder="1" applyAlignment="1">
      <alignment horizontal="center" vertical="center"/>
    </xf>
    <xf numFmtId="0" fontId="38" fillId="0" borderId="105" xfId="98" applyFont="1" applyBorder="1" applyAlignment="1">
      <alignment horizontal="center" vertical="center"/>
    </xf>
    <xf numFmtId="0" fontId="38" fillId="0" borderId="104" xfId="98" applyFont="1" applyBorder="1" applyAlignment="1">
      <alignment horizontal="center" vertical="center"/>
    </xf>
    <xf numFmtId="0" fontId="38" fillId="0" borderId="90" xfId="98" applyFont="1" applyBorder="1" applyAlignment="1">
      <alignment horizontal="center" vertical="center"/>
    </xf>
    <xf numFmtId="0" fontId="38" fillId="0" borderId="106" xfId="98" applyFont="1" applyBorder="1" applyAlignment="1">
      <alignment horizontal="center" vertical="center"/>
    </xf>
    <xf numFmtId="0" fontId="38" fillId="0" borderId="113" xfId="98" applyFont="1" applyBorder="1" applyAlignment="1">
      <alignment horizontal="center" vertical="center"/>
    </xf>
    <xf numFmtId="0" fontId="38" fillId="0" borderId="104" xfId="98" applyFont="1" applyBorder="1" applyAlignment="1">
      <alignment horizontal="center" vertical="center" wrapText="1"/>
    </xf>
    <xf numFmtId="0" fontId="38" fillId="0" borderId="22" xfId="98" applyFont="1" applyBorder="1" applyAlignment="1">
      <alignment horizontal="center" vertical="center"/>
    </xf>
    <xf numFmtId="0" fontId="38" fillId="0" borderId="27" xfId="98" applyFont="1" applyBorder="1" applyAlignment="1">
      <alignment horizontal="center" vertical="center"/>
    </xf>
    <xf numFmtId="0" fontId="38" fillId="0" borderId="71" xfId="98" applyFont="1" applyBorder="1" applyAlignment="1">
      <alignment horizontal="center" vertical="center" wrapText="1"/>
    </xf>
    <xf numFmtId="0" fontId="38" fillId="0" borderId="44" xfId="98" applyFont="1" applyBorder="1" applyAlignment="1">
      <alignment horizontal="center" vertical="center" wrapText="1"/>
    </xf>
    <xf numFmtId="0" fontId="38" fillId="0" borderId="76" xfId="98" applyFont="1" applyBorder="1" applyAlignment="1">
      <alignment horizontal="center" vertical="center" wrapText="1"/>
    </xf>
    <xf numFmtId="0" fontId="38" fillId="0" borderId="102" xfId="98" applyFont="1" applyBorder="1" applyAlignment="1">
      <alignment horizontal="center" vertical="center" wrapText="1"/>
    </xf>
    <xf numFmtId="0" fontId="38" fillId="0" borderId="112" xfId="98" applyFont="1" applyBorder="1" applyAlignment="1">
      <alignment horizontal="center" vertical="center" wrapText="1"/>
    </xf>
    <xf numFmtId="0" fontId="38" fillId="0" borderId="41" xfId="98" applyFont="1" applyBorder="1" applyAlignment="1">
      <alignment horizontal="center" vertical="center" wrapText="1"/>
    </xf>
    <xf numFmtId="0" fontId="38" fillId="0" borderId="92" xfId="98" applyFont="1" applyBorder="1" applyAlignment="1">
      <alignment horizontal="center" vertical="center"/>
    </xf>
    <xf numFmtId="0" fontId="38" fillId="0" borderId="30" xfId="98" applyFont="1" applyBorder="1" applyAlignment="1">
      <alignment horizontal="center" vertical="center"/>
    </xf>
    <xf numFmtId="0" fontId="36" fillId="0" borderId="0" xfId="98" applyFont="1" applyAlignment="1">
      <alignment horizontal="center" vertical="center"/>
    </xf>
    <xf numFmtId="0" fontId="23" fillId="0" borderId="76" xfId="98" applyFont="1" applyBorder="1" applyAlignment="1">
      <alignment horizontal="center" vertical="center" wrapText="1"/>
    </xf>
    <xf numFmtId="0" fontId="23" fillId="0" borderId="41" xfId="98" applyFont="1" applyBorder="1" applyAlignment="1">
      <alignment horizontal="center" vertical="center"/>
    </xf>
    <xf numFmtId="0" fontId="38" fillId="0" borderId="22" xfId="98" applyFont="1" applyBorder="1" applyAlignment="1">
      <alignment horizontal="center" vertical="center" wrapText="1"/>
    </xf>
    <xf numFmtId="0" fontId="38" fillId="0" borderId="27" xfId="98" applyFont="1" applyBorder="1" applyAlignment="1">
      <alignment horizontal="center" vertical="center" wrapText="1"/>
    </xf>
    <xf numFmtId="0" fontId="38" fillId="0" borderId="76" xfId="98" applyFont="1" applyBorder="1" applyAlignment="1">
      <alignment horizontal="center" vertical="center"/>
    </xf>
    <xf numFmtId="0" fontId="38" fillId="0" borderId="41" xfId="98" applyFont="1" applyBorder="1" applyAlignment="1">
      <alignment horizontal="center" vertical="center"/>
    </xf>
    <xf numFmtId="189" fontId="16" fillId="0" borderId="22" xfId="0" applyNumberFormat="1" applyFont="1" applyBorder="1" applyAlignment="1">
      <alignment horizontal="center" vertical="center"/>
    </xf>
    <xf numFmtId="189" fontId="16" fillId="0" borderId="27" xfId="0" applyNumberFormat="1" applyFont="1" applyBorder="1" applyAlignment="1">
      <alignment horizontal="center" vertical="center"/>
    </xf>
    <xf numFmtId="38" fontId="0" fillId="0" borderId="0" xfId="1" applyFont="1" applyFill="1" applyAlignment="1">
      <alignment horizontal="left" vertical="top" wrapText="1"/>
    </xf>
    <xf numFmtId="38" fontId="0" fillId="0" borderId="0" xfId="1" applyFont="1" applyFill="1" applyAlignment="1">
      <alignment horizontal="left" vertical="top"/>
    </xf>
    <xf numFmtId="189" fontId="2" fillId="0" borderId="4" xfId="0" applyNumberFormat="1" applyFont="1" applyBorder="1" applyAlignment="1">
      <alignment horizontal="center" vertical="center"/>
    </xf>
    <xf numFmtId="189" fontId="0" fillId="0" borderId="10" xfId="0" applyNumberFormat="1" applyBorder="1" applyAlignment="1">
      <alignment horizontal="center" vertical="center"/>
    </xf>
    <xf numFmtId="189" fontId="2" fillId="0" borderId="87" xfId="0" applyNumberFormat="1" applyFont="1" applyBorder="1" applyAlignment="1">
      <alignment horizontal="center" vertical="center"/>
    </xf>
    <xf numFmtId="189" fontId="0" fillId="0" borderId="53" xfId="0" applyNumberFormat="1" applyBorder="1" applyAlignment="1">
      <alignment horizontal="center" vertical="center"/>
    </xf>
    <xf numFmtId="189" fontId="0" fillId="0" borderId="70" xfId="0" applyNumberFormat="1" applyBorder="1" applyAlignment="1">
      <alignment horizontal="center" vertical="center"/>
    </xf>
    <xf numFmtId="189" fontId="0" fillId="0" borderId="45" xfId="0" applyNumberFormat="1" applyBorder="1" applyAlignment="1">
      <alignment horizontal="center" vertical="center"/>
    </xf>
    <xf numFmtId="181" fontId="5" fillId="0" borderId="70" xfId="98" applyNumberFormat="1" applyFont="1" applyBorder="1" applyAlignment="1">
      <alignment horizontal="center" vertical="center"/>
    </xf>
    <xf numFmtId="181" fontId="5" fillId="0" borderId="87" xfId="98" applyNumberFormat="1" applyFont="1" applyBorder="1" applyAlignment="1">
      <alignment horizontal="center" vertical="center"/>
    </xf>
    <xf numFmtId="0" fontId="52" fillId="0" borderId="31" xfId="99" applyFont="1" applyBorder="1" applyAlignment="1">
      <alignment horizontal="right" vertical="center"/>
    </xf>
    <xf numFmtId="0" fontId="52" fillId="0" borderId="17" xfId="99" applyFont="1" applyBorder="1" applyAlignment="1">
      <alignment horizontal="right" vertical="center"/>
    </xf>
    <xf numFmtId="181" fontId="5" fillId="0" borderId="0" xfId="98" applyNumberFormat="1" applyFont="1" applyAlignment="1">
      <alignment horizontal="center" vertical="center"/>
    </xf>
    <xf numFmtId="190" fontId="16" fillId="0" borderId="31" xfId="0" applyNumberFormat="1" applyFont="1" applyBorder="1" applyAlignment="1">
      <alignment horizontal="right" vertical="center"/>
    </xf>
    <xf numFmtId="190" fontId="16" fillId="0" borderId="32" xfId="0" applyNumberFormat="1" applyFont="1" applyBorder="1" applyAlignment="1">
      <alignment horizontal="right" vertical="center"/>
    </xf>
    <xf numFmtId="38" fontId="28" fillId="0" borderId="0" xfId="1" applyFont="1" applyFill="1" applyAlignment="1">
      <alignment horizontal="left" vertical="center" wrapText="1"/>
    </xf>
    <xf numFmtId="181" fontId="5" fillId="2" borderId="58" xfId="98" applyNumberFormat="1" applyFont="1" applyFill="1" applyBorder="1" applyAlignment="1">
      <alignment horizontal="center" vertical="center"/>
    </xf>
    <xf numFmtId="181" fontId="5" fillId="2" borderId="100" xfId="98" applyNumberFormat="1" applyFont="1" applyFill="1" applyBorder="1" applyAlignment="1">
      <alignment horizontal="center" vertical="center"/>
    </xf>
    <xf numFmtId="181" fontId="5" fillId="2" borderId="72" xfId="98" applyNumberFormat="1" applyFont="1" applyFill="1" applyBorder="1" applyAlignment="1">
      <alignment horizontal="center" vertical="center"/>
    </xf>
    <xf numFmtId="181" fontId="5" fillId="2" borderId="81" xfId="98" applyNumberFormat="1" applyFont="1" applyFill="1" applyBorder="1" applyAlignment="1">
      <alignment horizontal="center" vertical="center"/>
    </xf>
    <xf numFmtId="181" fontId="5" fillId="2" borderId="51" xfId="98" applyNumberFormat="1" applyFont="1" applyFill="1" applyBorder="1" applyAlignment="1">
      <alignment horizontal="center" vertical="center"/>
    </xf>
    <xf numFmtId="181" fontId="5" fillId="2" borderId="82" xfId="98" applyNumberFormat="1" applyFont="1" applyFill="1" applyBorder="1" applyAlignment="1">
      <alignment horizontal="center" vertical="center"/>
    </xf>
    <xf numFmtId="0" fontId="20" fillId="0" borderId="0" xfId="48" applyFont="1" applyAlignment="1">
      <alignment horizontal="center" vertical="center"/>
    </xf>
    <xf numFmtId="189" fontId="0" fillId="0" borderId="4" xfId="0" applyNumberFormat="1" applyBorder="1" applyAlignment="1">
      <alignment horizontal="center" vertical="center"/>
    </xf>
    <xf numFmtId="189" fontId="0" fillId="0" borderId="87" xfId="0" applyNumberFormat="1" applyBorder="1" applyAlignment="1">
      <alignment horizontal="center" vertical="center"/>
    </xf>
    <xf numFmtId="189" fontId="2" fillId="0" borderId="54" xfId="0" applyNumberFormat="1" applyFont="1" applyBorder="1" applyAlignment="1">
      <alignment horizontal="center" vertical="center" wrapText="1"/>
    </xf>
    <xf numFmtId="189" fontId="0" fillId="0" borderId="96" xfId="0" applyNumberFormat="1" applyBorder="1" applyAlignment="1">
      <alignment horizontal="center" vertical="center"/>
    </xf>
    <xf numFmtId="0" fontId="38" fillId="0" borderId="34" xfId="98" applyFont="1" applyBorder="1" applyAlignment="1">
      <alignment horizontal="center" vertical="center" wrapText="1"/>
    </xf>
    <xf numFmtId="0" fontId="38" fillId="0" borderId="108" xfId="98" applyFont="1" applyBorder="1" applyAlignment="1">
      <alignment horizontal="center" vertical="center"/>
    </xf>
    <xf numFmtId="38" fontId="2" fillId="0" borderId="0" xfId="1" applyFont="1" applyFill="1" applyAlignment="1">
      <alignment horizontal="left" vertical="top" wrapText="1"/>
    </xf>
    <xf numFmtId="0" fontId="5" fillId="6" borderId="46" xfId="0" applyFont="1" applyFill="1" applyBorder="1" applyAlignment="1">
      <alignment horizontal="left" vertical="center" wrapText="1"/>
    </xf>
    <xf numFmtId="183" fontId="5" fillId="6" borderId="62" xfId="0" applyNumberFormat="1" applyFont="1" applyFill="1" applyBorder="1" applyAlignment="1">
      <alignment horizontal="left" vertical="center" wrapText="1"/>
    </xf>
    <xf numFmtId="184" fontId="5" fillId="6" borderId="62" xfId="0" applyNumberFormat="1" applyFont="1" applyFill="1" applyBorder="1" applyAlignment="1">
      <alignment horizontal="left" vertical="center"/>
    </xf>
    <xf numFmtId="0" fontId="20" fillId="6" borderId="0" xfId="0" applyFont="1" applyFill="1" applyAlignment="1">
      <alignment horizontal="center" vertical="center"/>
    </xf>
    <xf numFmtId="0" fontId="0" fillId="6" borderId="0" xfId="101" applyFont="1" applyFill="1" applyAlignment="1">
      <alignment horizontal="center" vertical="center"/>
    </xf>
    <xf numFmtId="0" fontId="2" fillId="6" borderId="0" xfId="101" applyFill="1" applyAlignment="1">
      <alignment horizontal="center" vertical="center"/>
    </xf>
    <xf numFmtId="0" fontId="17" fillId="6" borderId="0" xfId="101" applyFont="1" applyFill="1" applyAlignment="1">
      <alignment horizontal="center" vertical="top" wrapText="1"/>
    </xf>
    <xf numFmtId="0" fontId="17" fillId="6" borderId="0" xfId="101" applyFont="1" applyFill="1" applyAlignment="1">
      <alignment horizontal="center" vertical="top"/>
    </xf>
    <xf numFmtId="0" fontId="17" fillId="6" borderId="0" xfId="101" applyFont="1" applyFill="1" applyAlignment="1">
      <alignment horizontal="center" vertical="center"/>
    </xf>
    <xf numFmtId="183" fontId="5" fillId="6" borderId="46" xfId="0" applyNumberFormat="1" applyFont="1" applyFill="1" applyBorder="1" applyAlignment="1">
      <alignment horizontal="left" vertical="center"/>
    </xf>
    <xf numFmtId="0" fontId="5" fillId="6" borderId="67" xfId="0" applyFont="1" applyFill="1" applyBorder="1" applyAlignment="1">
      <alignment horizontal="center" vertical="center" wrapText="1"/>
    </xf>
    <xf numFmtId="0" fontId="5" fillId="6" borderId="66" xfId="0" applyFont="1" applyFill="1" applyBorder="1" applyAlignment="1">
      <alignment horizontal="center" vertical="center" wrapText="1"/>
    </xf>
    <xf numFmtId="0" fontId="5" fillId="6" borderId="65" xfId="0" applyFont="1" applyFill="1" applyBorder="1" applyAlignment="1">
      <alignment horizontal="center" vertical="center" wrapText="1"/>
    </xf>
    <xf numFmtId="0" fontId="5" fillId="6" borderId="64"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0" fillId="6" borderId="67" xfId="0" applyFill="1" applyBorder="1" applyAlignment="1">
      <alignment horizontal="center" vertical="center"/>
    </xf>
    <xf numFmtId="0" fontId="0" fillId="6" borderId="63" xfId="0" applyFill="1" applyBorder="1" applyAlignment="1">
      <alignment horizontal="center" vertical="center"/>
    </xf>
    <xf numFmtId="0" fontId="5" fillId="6" borderId="67" xfId="0" applyFont="1" applyFill="1" applyBorder="1" applyAlignment="1">
      <alignment horizontal="center" vertical="center"/>
    </xf>
    <xf numFmtId="0" fontId="5" fillId="6" borderId="66" xfId="0" applyFont="1" applyFill="1" applyBorder="1" applyAlignment="1">
      <alignment horizontal="center" vertical="center"/>
    </xf>
    <xf numFmtId="0" fontId="5" fillId="6" borderId="65" xfId="0" applyFont="1" applyFill="1" applyBorder="1" applyAlignment="1">
      <alignment horizontal="center" vertical="center"/>
    </xf>
    <xf numFmtId="0" fontId="5" fillId="6" borderId="64"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13" xfId="0" applyFont="1" applyFill="1" applyBorder="1" applyAlignment="1">
      <alignment horizontal="center" vertical="center"/>
    </xf>
    <xf numFmtId="0" fontId="37" fillId="6" borderId="0" xfId="0" applyFont="1" applyFill="1" applyAlignment="1">
      <alignment horizontal="left" vertical="center" wrapText="1"/>
    </xf>
    <xf numFmtId="0" fontId="37" fillId="6" borderId="0" xfId="0" applyFont="1" applyFill="1" applyAlignment="1">
      <alignment horizontal="left" vertical="center"/>
    </xf>
    <xf numFmtId="0" fontId="20" fillId="5" borderId="24" xfId="0" applyFont="1" applyFill="1" applyBorder="1" applyAlignment="1">
      <alignment horizontal="left" vertical="top" wrapText="1"/>
    </xf>
    <xf numFmtId="0" fontId="20" fillId="5" borderId="25" xfId="0" applyFont="1" applyFill="1" applyBorder="1" applyAlignment="1">
      <alignment horizontal="left" vertical="top" wrapText="1"/>
    </xf>
    <xf numFmtId="0" fontId="20" fillId="5" borderId="26" xfId="0" applyFont="1" applyFill="1" applyBorder="1" applyAlignment="1">
      <alignment horizontal="left" vertical="top" wrapText="1"/>
    </xf>
    <xf numFmtId="0" fontId="78" fillId="0" borderId="0" xfId="0" applyFont="1" applyAlignment="1">
      <alignment horizontal="left" vertical="center" wrapText="1"/>
    </xf>
    <xf numFmtId="0" fontId="69" fillId="0" borderId="0" xfId="0" applyFont="1" applyFill="1" applyAlignment="1">
      <alignment horizontal="left" vertical="center" wrapText="1"/>
    </xf>
  </cellXfs>
  <cellStyles count="103">
    <cellStyle name="スタイル 1" xfId="4" xr:uid="{00000000-0005-0000-0000-000000000000}"/>
    <cellStyle name="パーセント 2" xfId="5" xr:uid="{00000000-0005-0000-0000-000001000000}"/>
    <cellStyle name="ハイパーリンク 10" xfId="6" xr:uid="{00000000-0005-0000-0000-000002000000}"/>
    <cellStyle name="ハイパーリンク 11" xfId="7" xr:uid="{00000000-0005-0000-0000-000003000000}"/>
    <cellStyle name="ハイパーリンク 12" xfId="8" xr:uid="{00000000-0005-0000-0000-000004000000}"/>
    <cellStyle name="ハイパーリンク 13" xfId="9" xr:uid="{00000000-0005-0000-0000-000005000000}"/>
    <cellStyle name="ハイパーリンク 14" xfId="10" xr:uid="{00000000-0005-0000-0000-000006000000}"/>
    <cellStyle name="ハイパーリンク 15" xfId="11" xr:uid="{00000000-0005-0000-0000-000007000000}"/>
    <cellStyle name="ハイパーリンク 16" xfId="12" xr:uid="{00000000-0005-0000-0000-000008000000}"/>
    <cellStyle name="ハイパーリンク 17" xfId="13" xr:uid="{00000000-0005-0000-0000-000009000000}"/>
    <cellStyle name="ハイパーリンク 18" xfId="14" xr:uid="{00000000-0005-0000-0000-00000A000000}"/>
    <cellStyle name="ハイパーリンク 19" xfId="15" xr:uid="{00000000-0005-0000-0000-00000B000000}"/>
    <cellStyle name="ハイパーリンク 2" xfId="16" xr:uid="{00000000-0005-0000-0000-00000C000000}"/>
    <cellStyle name="ハイパーリンク 20" xfId="17" xr:uid="{00000000-0005-0000-0000-00000D000000}"/>
    <cellStyle name="ハイパーリンク 21" xfId="18" xr:uid="{00000000-0005-0000-0000-00000E000000}"/>
    <cellStyle name="ハイパーリンク 22" xfId="19" xr:uid="{00000000-0005-0000-0000-00000F000000}"/>
    <cellStyle name="ハイパーリンク 23" xfId="20" xr:uid="{00000000-0005-0000-0000-000010000000}"/>
    <cellStyle name="ハイパーリンク 24" xfId="21" xr:uid="{00000000-0005-0000-0000-000011000000}"/>
    <cellStyle name="ハイパーリンク 25" xfId="22" xr:uid="{00000000-0005-0000-0000-000012000000}"/>
    <cellStyle name="ハイパーリンク 26" xfId="23" xr:uid="{00000000-0005-0000-0000-000013000000}"/>
    <cellStyle name="ハイパーリンク 27" xfId="24" xr:uid="{00000000-0005-0000-0000-000014000000}"/>
    <cellStyle name="ハイパーリンク 28" xfId="25" xr:uid="{00000000-0005-0000-0000-000015000000}"/>
    <cellStyle name="ハイパーリンク 29" xfId="26" xr:uid="{00000000-0005-0000-0000-000016000000}"/>
    <cellStyle name="ハイパーリンク 3" xfId="27" xr:uid="{00000000-0005-0000-0000-000017000000}"/>
    <cellStyle name="ハイパーリンク 30" xfId="28" xr:uid="{00000000-0005-0000-0000-000018000000}"/>
    <cellStyle name="ハイパーリンク 31" xfId="29" xr:uid="{00000000-0005-0000-0000-000019000000}"/>
    <cellStyle name="ハイパーリンク 32" xfId="30" xr:uid="{00000000-0005-0000-0000-00001A000000}"/>
    <cellStyle name="ハイパーリンク 33" xfId="31" xr:uid="{00000000-0005-0000-0000-00001B000000}"/>
    <cellStyle name="ハイパーリンク 34" xfId="32" xr:uid="{00000000-0005-0000-0000-00001C000000}"/>
    <cellStyle name="ハイパーリンク 35" xfId="33" xr:uid="{00000000-0005-0000-0000-00001D000000}"/>
    <cellStyle name="ハイパーリンク 36" xfId="34" xr:uid="{00000000-0005-0000-0000-00001E000000}"/>
    <cellStyle name="ハイパーリンク 37" xfId="35" xr:uid="{00000000-0005-0000-0000-00001F000000}"/>
    <cellStyle name="ハイパーリンク 38" xfId="36" xr:uid="{00000000-0005-0000-0000-000020000000}"/>
    <cellStyle name="ハイパーリンク 39" xfId="37" xr:uid="{00000000-0005-0000-0000-000021000000}"/>
    <cellStyle name="ハイパーリンク 4" xfId="38" xr:uid="{00000000-0005-0000-0000-000022000000}"/>
    <cellStyle name="ハイパーリンク 5" xfId="39" xr:uid="{00000000-0005-0000-0000-000023000000}"/>
    <cellStyle name="ハイパーリンク 6" xfId="40" xr:uid="{00000000-0005-0000-0000-000024000000}"/>
    <cellStyle name="ハイパーリンク 7" xfId="41" xr:uid="{00000000-0005-0000-0000-000025000000}"/>
    <cellStyle name="ハイパーリンク 8" xfId="42" xr:uid="{00000000-0005-0000-0000-000026000000}"/>
    <cellStyle name="ハイパーリンク 9" xfId="43" xr:uid="{00000000-0005-0000-0000-000027000000}"/>
    <cellStyle name="桁区切り" xfId="1" builtinId="6"/>
    <cellStyle name="桁区切り 2" xfId="44" xr:uid="{00000000-0005-0000-0000-000029000000}"/>
    <cellStyle name="桁区切り 2 2" xfId="45" xr:uid="{00000000-0005-0000-0000-00002A000000}"/>
    <cellStyle name="桁区切り 2 3" xfId="96" xr:uid="{00000000-0005-0000-0000-00002B000000}"/>
    <cellStyle name="桁区切り 3" xfId="3" xr:uid="{00000000-0005-0000-0000-00002C000000}"/>
    <cellStyle name="桁区切り 4" xfId="46" xr:uid="{00000000-0005-0000-0000-00002D000000}"/>
    <cellStyle name="桁区切り 5" xfId="47" xr:uid="{00000000-0005-0000-0000-00002E000000}"/>
    <cellStyle name="標準" xfId="0" builtinId="0"/>
    <cellStyle name="標準 10" xfId="48" xr:uid="{00000000-0005-0000-0000-000030000000}"/>
    <cellStyle name="標準 12" xfId="102" xr:uid="{441E79DE-C1BD-4D78-BC3F-B4EF980D1504}"/>
    <cellStyle name="標準 2" xfId="2" xr:uid="{00000000-0005-0000-0000-000031000000}"/>
    <cellStyle name="標準 2 2" xfId="49" xr:uid="{00000000-0005-0000-0000-000032000000}"/>
    <cellStyle name="標準 3" xfId="50" xr:uid="{00000000-0005-0000-0000-000033000000}"/>
    <cellStyle name="標準 4" xfId="51" xr:uid="{00000000-0005-0000-0000-000034000000}"/>
    <cellStyle name="標準 4 2" xfId="52" xr:uid="{00000000-0005-0000-0000-000035000000}"/>
    <cellStyle name="標準 5" xfId="53" xr:uid="{00000000-0005-0000-0000-000036000000}"/>
    <cellStyle name="標準 6" xfId="54" xr:uid="{00000000-0005-0000-0000-000037000000}"/>
    <cellStyle name="標準 7" xfId="55" xr:uid="{00000000-0005-0000-0000-000038000000}"/>
    <cellStyle name="標準 8" xfId="56" xr:uid="{00000000-0005-0000-0000-000039000000}"/>
    <cellStyle name="標準 8 2" xfId="100" xr:uid="{00000000-0005-0000-0000-00003A000000}"/>
    <cellStyle name="標準 9" xfId="57" xr:uid="{00000000-0005-0000-0000-00003B000000}"/>
    <cellStyle name="標準 9 2" xfId="101" xr:uid="{00000000-0005-0000-0000-00003C000000}"/>
    <cellStyle name="標準_Sheet1 2" xfId="98" xr:uid="{00000000-0005-0000-0000-00003D000000}"/>
    <cellStyle name="標準_Sheet1 2 2" xfId="99" xr:uid="{00000000-0005-0000-0000-00003E000000}"/>
    <cellStyle name="標準_ﾀﾝｻﾞﾆｱ3年次概算040412旧.xls" xfId="97" xr:uid="{00000000-0005-0000-0000-00003F000000}"/>
    <cellStyle name="表示済みのハイパーリンク 10" xfId="58" xr:uid="{00000000-0005-0000-0000-000040000000}"/>
    <cellStyle name="表示済みのハイパーリンク 11" xfId="59" xr:uid="{00000000-0005-0000-0000-000041000000}"/>
    <cellStyle name="表示済みのハイパーリンク 12" xfId="60" xr:uid="{00000000-0005-0000-0000-000042000000}"/>
    <cellStyle name="表示済みのハイパーリンク 13" xfId="61" xr:uid="{00000000-0005-0000-0000-000043000000}"/>
    <cellStyle name="表示済みのハイパーリンク 14" xfId="62" xr:uid="{00000000-0005-0000-0000-000044000000}"/>
    <cellStyle name="表示済みのハイパーリンク 15" xfId="63" xr:uid="{00000000-0005-0000-0000-000045000000}"/>
    <cellStyle name="表示済みのハイパーリンク 16" xfId="64" xr:uid="{00000000-0005-0000-0000-000046000000}"/>
    <cellStyle name="表示済みのハイパーリンク 17" xfId="65" xr:uid="{00000000-0005-0000-0000-000047000000}"/>
    <cellStyle name="表示済みのハイパーリンク 18" xfId="66" xr:uid="{00000000-0005-0000-0000-000048000000}"/>
    <cellStyle name="表示済みのハイパーリンク 19" xfId="67" xr:uid="{00000000-0005-0000-0000-000049000000}"/>
    <cellStyle name="表示済みのハイパーリンク 2" xfId="68" xr:uid="{00000000-0005-0000-0000-00004A000000}"/>
    <cellStyle name="表示済みのハイパーリンク 20" xfId="69" xr:uid="{00000000-0005-0000-0000-00004B000000}"/>
    <cellStyle name="表示済みのハイパーリンク 21" xfId="70" xr:uid="{00000000-0005-0000-0000-00004C000000}"/>
    <cellStyle name="表示済みのハイパーリンク 22" xfId="71" xr:uid="{00000000-0005-0000-0000-00004D000000}"/>
    <cellStyle name="表示済みのハイパーリンク 23" xfId="72" xr:uid="{00000000-0005-0000-0000-00004E000000}"/>
    <cellStyle name="表示済みのハイパーリンク 24" xfId="73" xr:uid="{00000000-0005-0000-0000-00004F000000}"/>
    <cellStyle name="表示済みのハイパーリンク 25" xfId="74" xr:uid="{00000000-0005-0000-0000-000050000000}"/>
    <cellStyle name="表示済みのハイパーリンク 26" xfId="75" xr:uid="{00000000-0005-0000-0000-000051000000}"/>
    <cellStyle name="表示済みのハイパーリンク 27" xfId="76" xr:uid="{00000000-0005-0000-0000-000052000000}"/>
    <cellStyle name="表示済みのハイパーリンク 28" xfId="77" xr:uid="{00000000-0005-0000-0000-000053000000}"/>
    <cellStyle name="表示済みのハイパーリンク 29" xfId="78" xr:uid="{00000000-0005-0000-0000-000054000000}"/>
    <cellStyle name="表示済みのハイパーリンク 3" xfId="79" xr:uid="{00000000-0005-0000-0000-000055000000}"/>
    <cellStyle name="表示済みのハイパーリンク 30" xfId="80" xr:uid="{00000000-0005-0000-0000-000056000000}"/>
    <cellStyle name="表示済みのハイパーリンク 31" xfId="81" xr:uid="{00000000-0005-0000-0000-000057000000}"/>
    <cellStyle name="表示済みのハイパーリンク 32" xfId="82" xr:uid="{00000000-0005-0000-0000-000058000000}"/>
    <cellStyle name="表示済みのハイパーリンク 33" xfId="83" xr:uid="{00000000-0005-0000-0000-000059000000}"/>
    <cellStyle name="表示済みのハイパーリンク 34" xfId="84" xr:uid="{00000000-0005-0000-0000-00005A000000}"/>
    <cellStyle name="表示済みのハイパーリンク 35" xfId="85" xr:uid="{00000000-0005-0000-0000-00005B000000}"/>
    <cellStyle name="表示済みのハイパーリンク 36" xfId="86" xr:uid="{00000000-0005-0000-0000-00005C000000}"/>
    <cellStyle name="表示済みのハイパーリンク 37" xfId="87" xr:uid="{00000000-0005-0000-0000-00005D000000}"/>
    <cellStyle name="表示済みのハイパーリンク 38" xfId="88" xr:uid="{00000000-0005-0000-0000-00005E000000}"/>
    <cellStyle name="表示済みのハイパーリンク 39" xfId="89" xr:uid="{00000000-0005-0000-0000-00005F000000}"/>
    <cellStyle name="表示済みのハイパーリンク 4" xfId="90" xr:uid="{00000000-0005-0000-0000-000060000000}"/>
    <cellStyle name="表示済みのハイパーリンク 5" xfId="91" xr:uid="{00000000-0005-0000-0000-000061000000}"/>
    <cellStyle name="表示済みのハイパーリンク 6" xfId="92" xr:uid="{00000000-0005-0000-0000-000062000000}"/>
    <cellStyle name="表示済みのハイパーリンク 7" xfId="93" xr:uid="{00000000-0005-0000-0000-000063000000}"/>
    <cellStyle name="表示済みのハイパーリンク 8" xfId="94" xr:uid="{00000000-0005-0000-0000-000064000000}"/>
    <cellStyle name="表示済みのハイパーリンク 9" xfId="95" xr:uid="{00000000-0005-0000-0000-000065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CC99FF"/>
      <color rgb="FFCCFF99"/>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calcChain" Target="calcChain.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xdr:colOff>
          <xdr:row>16</xdr:row>
          <xdr:rowOff>31750</xdr:rowOff>
        </xdr:from>
        <xdr:to>
          <xdr:col>1</xdr:col>
          <xdr:colOff>12700</xdr:colOff>
          <xdr:row>16</xdr:row>
          <xdr:rowOff>374650</xdr:rowOff>
        </xdr:to>
        <xdr:sp macro="" textlink="">
          <xdr:nvSpPr>
            <xdr:cNvPr id="51205" name="Check Box 5" hidden="1">
              <a:extLst>
                <a:ext uri="{63B3BB69-23CF-44E3-9099-C40C66FF867C}">
                  <a14:compatExt spid="_x0000_s51205"/>
                </a:ext>
                <a:ext uri="{FF2B5EF4-FFF2-40B4-BE49-F238E27FC236}">
                  <a16:creationId xmlns:a16="http://schemas.microsoft.com/office/drawing/2014/main" id="{00000000-0008-0000-01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16</xdr:row>
          <xdr:rowOff>31750</xdr:rowOff>
        </xdr:from>
        <xdr:to>
          <xdr:col>1</xdr:col>
          <xdr:colOff>12700</xdr:colOff>
          <xdr:row>16</xdr:row>
          <xdr:rowOff>374650</xdr:rowOff>
        </xdr:to>
        <xdr:sp macro="" textlink="">
          <xdr:nvSpPr>
            <xdr:cNvPr id="51206" name="Check Box 6" hidden="1">
              <a:extLst>
                <a:ext uri="{63B3BB69-23CF-44E3-9099-C40C66FF867C}">
                  <a14:compatExt spid="_x0000_s51206"/>
                </a:ext>
                <a:ext uri="{FF2B5EF4-FFF2-40B4-BE49-F238E27FC236}">
                  <a16:creationId xmlns:a16="http://schemas.microsoft.com/office/drawing/2014/main" id="{00000000-0008-0000-01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0</xdr:colOff>
      <xdr:row>4</xdr:row>
      <xdr:rowOff>0</xdr:rowOff>
    </xdr:from>
    <xdr:to>
      <xdr:col>5</xdr:col>
      <xdr:colOff>186972</xdr:colOff>
      <xdr:row>10</xdr:row>
      <xdr:rowOff>26459</xdr:rowOff>
    </xdr:to>
    <xdr:sp macro="" textlink="">
      <xdr:nvSpPr>
        <xdr:cNvPr id="2" name="テキスト ボックス 1">
          <a:extLst>
            <a:ext uri="{FF2B5EF4-FFF2-40B4-BE49-F238E27FC236}">
              <a16:creationId xmlns:a16="http://schemas.microsoft.com/office/drawing/2014/main" id="{5BC3616A-EB99-49EF-8839-B2020FD8D650}"/>
            </a:ext>
          </a:extLst>
        </xdr:cNvPr>
        <xdr:cNvSpPr txBox="1"/>
      </xdr:nvSpPr>
      <xdr:spPr>
        <a:xfrm>
          <a:off x="2497667" y="1023056"/>
          <a:ext cx="2317749" cy="1381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提出不要となりました。</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affd\shared\Users\26526\Documents\906%20&#12381;&#12398;&#20182;&#26989;&#21209;\01%20&#26989;&#21209;&#25913;&#21892;\01%2030&#27850;&#23487;&#27850;&#26009;&#20462;&#27491;\2012&#26989;&#21209;&#23455;&#26045;&#65288;&#25216;&#12503;&#12525;&#65289;&#35211;&#31309;&#12481;&#12455;&#12483;&#12463;&#12471;&#12540;&#1248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affd\shared\Users\a13582\Documents\&#20061;&#37326;\&#21336;&#29420;&#22411;\&#31934;&#31639;&#22577;&#21578;&#26360;\&#27096;&#24335;3-9&#12288;&#28040;&#36027;&#31246;&#23550;&#24540;&#65288;&#21336;&#29420;&#22411;&#65289;&#31934;&#31639;&#22577;&#21578;&#26360;&#27096;&#24335;030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taffd\shared\Users\nt-seki05\Desktop\&#31934;&#31639;&#27096;&#24335;&#12288;&#20206;&#32622;&#12365;\&#12463;&#12522;&#12540;&#12531;&#29256;_&#27096;&#24335;4-22_seisan_20210226_ECFA0308.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taffd\shared\330_&#35519;&#36948;&#12539;&#27966;&#36963;&#26989;&#21209;&#37096;\2_&#37096;&#20869;&#20840;&#21729;\100_&#35336;&#30011;&#12539;&#35519;&#25972;&#35506;\10_DX&#12479;&#12473;&#12463;&#12539;BPR&#12479;&#12473;&#12463;\&#65300;&#65294;&#31934;&#31639;&#35388;&#24977;&#38651;&#23376;&#21270;\4_&#31934;&#31639;&#25913;&#21892;&#26696;&#65288;&#21046;&#24230;&#12539;&#27096;&#24335;&#65289;\&#9313;&#27096;&#24335;\&#12454;&#12455;&#12502;&#12469;&#12452;&#12488;&#25522;&#36617;&#28155;&#20184;&#36039;&#26009;\&#12304;&#20316;&#26989;&#20013;&#12305;2020&#24180;&#24230;&#26032;&#21046;&#24230;\&#31934;&#31639;&#22577;&#21578;&#26360;&#65288;2021&#24180;&#29256;&#65289;&#12463;&#12522;&#12540;&#12531;&#2925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taffd\shared\Users\takagi\Desktop\ECFA&#38306;&#36899;\&#12467;&#12500;&#12540;&#9313;20201130_&#27096;&#24335;4-22_seisan_04-22_201910_.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taffd\shared\330_&#35519;&#36948;&#12539;&#27966;&#36963;&#26989;&#21209;&#37096;\2_&#37096;&#20869;&#20840;&#21729;\300_&#22865;&#32004;&#31532;&#19968;&#35506;\05_&#12454;&#12456;&#12502;&#12469;&#12452;&#12488;&#12539;&#12472;&#12515;&#12452;&#12490;&#12499;&#25522;&#36617;\01_&#12454;&#12456;&#12502;&#12469;&#12452;&#12488;&#25522;&#36617;\20210610&#12304;&#25522;&#36617;&#29992;&#12305;&#31934;&#31639;&#22577;&#21578;&#26360;&#27096;&#24335;&#26356;&#26032;\&#27096;&#24335;4-20&#31934;&#31639;&#22577;&#21578;&#26360;&#26126;&#32048;&#26360;&#65288;2021&#24180;6&#26376;&#29256;&#65289;&#65288;2020&#24180;4&#26376;1&#26085;&#20844;&#31034;&#20197;&#38477;&#6528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taffd\shared\330_&#35519;&#36948;&#12539;&#27966;&#36963;&#26989;&#21209;&#37096;\2_&#37096;&#20869;&#20840;&#21729;\100_&#35336;&#30011;&#12539;&#35519;&#25972;&#35506;\10_DX&#12479;&#12473;&#12463;&#12539;BPR&#12479;&#12473;&#12463;\&#65300;&#65294;&#31934;&#31639;&#35388;&#24977;&#38651;&#23376;&#21270;\4_&#31934;&#31639;&#25913;&#21892;&#26696;&#65288;&#21046;&#24230;&#12539;&#27096;&#24335;&#65289;\&#9313;202012181&#27096;&#24335;&#38598;EFCA&#12467;&#12513;&#12531;&#12488;&#20837;&#12426;\&#27096;&#24335;4-22\&#12463;&#12522;&#12540;&#12531;&#29256;_&#27096;&#24335;4-22_seisan_20210226.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taffd\shared\270_&#35519;&#36948;&#37096;\2_&#37096;&#20869;&#20840;&#21729;\100_&#35336;&#30011;&#12539;&#21046;&#24230;&#35506;\03_&#21046;&#24230;&#26989;&#21209;&#9312;&#20840;&#33324;\&#28040;&#36027;&#31246;&#31561;&#31246;&#21209;\05_&#19968;&#33324;_&#12467;&#12531;&#12469;&#12523;_&#27665;&#36899;&#12395;&#12362;&#12369;&#12427;&#28040;&#36027;&#31246;\&#12467;&#12531;&#12469;&#12523;&#22865;&#32004;&#19981;&#35506;&#31246;&#21270;&#26908;&#35342;2017-2018\30_&#21644;&#30000;&#20316;&#26989;&#20013;\&#22865;&#32004;&#26360;\&#20061;&#37326;&#12373;&#12435;\&#12456;&#12463;&#12475;&#12523;&#12501;&#12457;&#12540;&#12510;&#12483;&#12488;\2-&#9312;&#12288;&#31934;&#31639;&#22577;&#21578;&#26360;&#65288;&#26989;&#21209;&#65289;\&#12424;&#36861;&#35352;&#65289;2-&#9312;%20&#31934;&#31639;&#22577;&#21578;&#26126;&#32048;&#26360;&#65288;&#26989;&#21209;&#23455;&#26045;&#65289;0420&#20877;&#22996;&#35351;&#36027;&#20462;&#27491;&#37096;&#20998;&#25173;&#12356;&#32047;&#35336;.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31934;&#31639;&#31119;&#23665;&#21830;&#20107;\&#31119;&#23665;&#21830;&#20107;&#31934;&#31639;&#12501;&#12449;&#12452;&#12523;20140325&#24335;&#12459;&#12483;&#12488;&#2925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www.jica.go.jp/Users/28996/Documents/&#35519;&#36948;&#37096;&#36039;&#26009;/8_&#31934;&#31639;&#38306;&#20418;&#12501;&#12449;&#12452;&#12523;/&#31934;&#31639;&#31119;&#23665;&#21830;&#20107;/&#31119;&#23665;&#21830;&#20107;&#31934;&#31639;&#12501;&#12449;&#12452;&#12523;20140325&#24335;&#12459;&#12483;&#12488;&#2925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taffd\shared\Users\a13582\Documents\&#20061;&#37326;\&#28040;&#36027;&#31246;&#23550;&#24540;&#12304;&#26989;&#21209;&#23455;&#26045;&#12305;&#35211;&#31309;&#12481;&#12455;&#12483;&#12463;&#12471;&#12540;&#12488;_2017&#21336;&#20385;2&#26376;14&#26085;&#20197;&#38477;.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330_&#35519;&#36948;&#12539;&#27966;&#36963;&#26989;&#21209;&#37096;/2_&#37096;&#20869;&#20840;&#21729;/200_&#22865;&#32004;&#12539;&#27966;&#36963;&#21046;&#24230;&#35506;/03_&#27178;&#26029;&#30340;&#26989;&#21209;/2_&#12467;&#12531;&#12469;&#12523;&#12479;&#12531;&#12488;&#31561;&#22865;&#32004;/11.WS2&#38306;&#36899;/QCBS&#12398;&#12521;&#12531;&#12503;&#12469;&#12512;&#22865;&#32004;&#21270;/01.&#35500;&#26126;&#20250;/03.&#37096;&#20869;&#35500;&#26126;&#20250;_2023/&#27096;&#24335;&#12394;&#12393;&#22793;&#26356;&#26696;+&#32207;&#20154;&#26376;/&#22865;&#32004;1&#35506;&#30906;&#35469;&#20381;&#38972;/&#21336;&#29420;&#22411;/&#21336;&#29420;&#22411;&#12398;&#27096;&#24335;/&#22865;&#32004;&#31532;&#19968;&#35506;&#30906;&#35469;&#65295;HP&#25522;&#36617;/&#31934;&#31639;&#22577;&#21578;&#26360;&#65289;&#21336;&#29420;&#22411;&#65288;2020&#24180;4&#26376;1&#26085;&#65374;2022&#24180;12&#26376;31&#26085;&#12414;&#12391;&#12398;&#20844;&#31034;&#20998;&#65289;.xlsx" TargetMode="External"/><Relationship Id="rId2" Type="http://schemas.microsoft.com/office/2019/04/relationships/externalLinkLongPath" Target="/personal/onedrive-opesupportdept_jica_go_jp/Documents/330_&#35519;&#36948;&#12539;&#27966;&#36963;&#26989;&#21209;&#37096;/2_&#37096;&#20869;&#20840;&#21729;/200_&#22865;&#32004;&#12539;&#27966;&#36963;&#21046;&#24230;&#35506;/03_&#27178;&#26029;&#30340;&#26989;&#21209;/2_&#12467;&#12531;&#12469;&#12523;&#12479;&#12531;&#12488;&#31561;&#22865;&#32004;/11.WS2&#38306;&#36899;/QCBS&#12398;&#12521;&#12531;&#12503;&#12469;&#12512;&#22865;&#32004;&#21270;/01.&#35500;&#26126;&#20250;/03.&#37096;&#20869;&#35500;&#26126;&#20250;_2023/&#27096;&#24335;&#12394;&#12393;&#22793;&#26356;&#26696;+&#32207;&#20154;&#26376;/&#22865;&#32004;1&#35506;&#30906;&#35469;&#20381;&#38972;/&#21336;&#29420;&#22411;/&#21336;&#29420;&#22411;&#12398;&#27096;&#24335;/&#22865;&#32004;&#31532;&#19968;&#35506;&#30906;&#35469;&#65295;HP&#25522;&#36617;/&#31934;&#31639;&#22577;&#21578;&#26360;&#65289;&#21336;&#29420;&#22411;&#65288;2020&#24180;4&#26376;1&#26085;&#65374;2022&#24180;12&#26376;31&#26085;&#12414;&#12391;&#12398;&#20844;&#31034;&#20998;&#65289;.xlsx?C7F3629F" TargetMode="External"/><Relationship Id="rId1" Type="http://schemas.openxmlformats.org/officeDocument/2006/relationships/externalLinkPath" Target="file:///\\C7F3629F\&#31934;&#31639;&#22577;&#21578;&#26360;&#65289;&#21336;&#29420;&#22411;&#65288;2020&#24180;4&#26376;1&#26085;&#65374;2022&#24180;12&#26376;31&#26085;&#12414;&#12391;&#12398;&#20844;&#31034;&#20998;&#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ok_gyom_01\file-server\&#21942;&#26989;\&#65298;&#65294;&#22865;&#32004;&#26360;FILE\JICA&#22865;&#32004;&#26360;\JICA&#26368;&#32066;&#35211;&#31309;&#26360;\&#12472;&#12515;&#12459;&#12523;&#12479;&#27700;&#23475;&#25216;&#12503;&#12525;\&#22793;&#26356;&#26368;&#32066;&#35211;&#31309;&#65288;&#65394;&#65437;&#65412;&#65438;&#65416;&#65404;&#65393;&#22269;&#65404;&#65438;&#65388;&#65398;&#65433;&#65408;&#27700;&#23475;&#25216;&#12503;&#12525;&#9314;&#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taffd\shared\DOCUME~1\a05127\LOCALS~1\Temp\notesFFF692\2008&#26989;&#21209;&#23455;&#26045;&#65288;&#25216;&#12503;&#12525;&#65289;&#35211;&#31309;&#20869;&#35379;&#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2_&#20013;&#23567;&#25903;&#25588;&#65288;&#23455;&#35388;&#12539;&#26696;&#20214;&#21270;&#65289;\2_&#26989;&#21209;&#23455;&#26045;\&#26368;&#26032;&#29256;\20141113_&#20013;&#23567;&#26989;&#21209;&#23455;&#26045;&#12456;&#12463;&#12475;&#12523;&#27096;&#24335;&#12469;&#12531;&#12503;&#12523;&#21069;&#25173;&#263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jica.go.jp/Users/28996/Documents/&#35519;&#36948;&#37096;&#36039;&#26009;/8_&#31934;&#31639;&#38306;&#20418;&#12501;&#12449;&#12452;&#12523;/2_&#26032;&#26360;&#24335;&#12377;&#12409;&#12390;&#12398;&#12473;&#12461;&#12540;&#12512;/2_&#20013;&#23567;&#25903;&#25588;&#65288;&#23455;&#35388;&#12539;&#26696;&#20214;&#21270;&#65289;/2_&#26989;&#21209;&#23455;&#26045;/&#26368;&#26032;&#29256;/20141113_&#20013;&#23567;&#26989;&#21209;&#23455;&#26045;&#12456;&#12463;&#12475;&#12523;&#27096;&#24335;&#12469;&#12531;&#12503;&#12523;&#21069;&#25173;&#2637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1_&#20419;&#36914;\1_&#35211;&#31309;\&#31532;&#65299;&#22238;&#12304;2014&#31532;&#65297;&#22238;&#12305;&#20197;&#38477;\&#20419;&#36914;&#35352;&#36617;&#20363;_&#9679;&#27096;&#24335;1.2._&#35211;&#31309;&#37329;&#38989;&#20869;&#35379;&#26360;&#12539;&#20869;&#35379;&#26126;&#32048;&#26360;11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jica.go.jp/Users/28996/Documents/&#35519;&#36948;&#37096;&#36039;&#26009;/8_&#31934;&#31639;&#38306;&#20418;&#12501;&#12449;&#12452;&#12523;/2_&#26032;&#26360;&#24335;&#12377;&#12409;&#12390;&#12398;&#12473;&#12461;&#12540;&#12512;/1_&#20419;&#36914;/1_&#35211;&#31309;/&#31532;&#65299;&#22238;&#12304;2014&#31532;&#65297;&#22238;&#12305;&#20197;&#38477;/&#20419;&#36914;&#35352;&#36617;&#20363;_&#9679;&#27096;&#24335;1.2._&#35211;&#31309;&#37329;&#38989;&#20869;&#35379;&#26360;&#12539;&#20869;&#35379;&#26126;&#32048;&#26360;110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ok-igyoum-ns01\share\&#21942;&#26989;\B&#65294;JICA&#31934;&#31639;&#26360;FILE\12_&#20181;&#20999;&#32025;&#12539;&#21488;&#32025;&#12539;&#20986;&#32013;&#31807;\&#65299;&#65294;&#20986;&#32013;&#31807;\H21&#24180;&#24230;\&#12514;&#12523;&#12487;&#12451;&#12502;&#22269;&#19979;&#27700;&#20966;&#29702;&#25216;&#12503;&#12525;&#9313;\&#20986;&#32013;&#31807;&#12514;&#12523;&#12487;&#12451;&#12502;&#22269;&#19979;&#27700;&#20966;&#29702;&#25216;&#12503;&#12525;&#93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
      <sheetName val="調査旅費 "/>
      <sheetName val="一般業務費（１）"/>
      <sheetName val="一般業務費（２）"/>
      <sheetName val="供与機材"/>
      <sheetName val="携行機材"/>
      <sheetName val="その他の機材"/>
      <sheetName val="報告書"/>
      <sheetName val="ローカル委託"/>
      <sheetName val="工事費・国別研修"/>
      <sheetName val="保険料・会議費"/>
      <sheetName val="直接人件費"/>
      <sheetName val="間接費"/>
      <sheetName val="機材購入費別紙明細"/>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表"/>
      <sheetName val="様式３_契約金額精算報告書内訳書元"/>
      <sheetName val="様式３_契約金額精算報告書内訳書"/>
      <sheetName val="様式３_契約金額精算報告書内訳書 (2)"/>
      <sheetName val="様式４_（旅費）"/>
      <sheetName val="様式４（旅費宿泊費－１）"/>
      <sheetName val="様式５_事例１"/>
      <sheetName val="様式５_事例2"/>
      <sheetName val="様式６_証書張付台紙"/>
      <sheetName val="様式７_証拠書類附属書（航空賃）"/>
      <sheetName val="様式８（直接人件費）"/>
      <sheetName val="様式９ その他原価及び一般管理費等"/>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様式の変更内容"/>
      <sheetName val="従事者基礎情報"/>
      <sheetName val="様式４ 内訳書"/>
      <sheetName val="様式５ 流用明細"/>
      <sheetName val="様式６ 直接人件費明細書 "/>
      <sheetName val="様式７ 業務従事者名簿 "/>
      <sheetName val="様式８ その他原価及び管理費等"/>
      <sheetName val="様式９（航空賃 、旅費（その他））"/>
      <sheetName val="様式９（航空賃 、旅費（その他）） 特例"/>
      <sheetName val="様式10 証拠書類（航空賃） "/>
      <sheetName val="様式11 欠番"/>
      <sheetName val="様式12 戦争特約保険料"/>
      <sheetName val="様式13 一般業務費"/>
      <sheetName val="様式14 一般業務費出納簿 "/>
      <sheetName val="様式15 欠番"/>
      <sheetName val="様式16 成果品作成費 "/>
      <sheetName val="様式17 機材費"/>
      <sheetName val="様式18 再委託費 "/>
      <sheetName val="様式19 国内業務費（技術研修費）"/>
      <sheetName val="様式20 国内業務費（招へい費） "/>
      <sheetName val="【参考】様式21 証書添付台紙 (ECFA案)"/>
      <sheetName val="様式22 削除"/>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の内容"/>
      <sheetName val="従事者基礎情報"/>
      <sheetName val="様式４ 内訳書"/>
      <sheetName val="様式５ 流用明細"/>
      <sheetName val="様式６ 報酬額確認 "/>
      <sheetName val="様式７ 業務従事者名簿 "/>
      <sheetName val="様式８ 旅費（航空賃、その他）"/>
      <sheetName val="様式８ 旅費（航空賃、その他） (特例）"/>
      <sheetName val="【欠番】様式９ 旅費(その他）"/>
      <sheetName val="様式10 証拠書類（航空賃） "/>
      <sheetName val="様式11　戦争特約保険料"/>
      <sheetName val="様式12 一般業務費"/>
      <sheetName val="様式13一般業務費出納簿 "/>
      <sheetName val="様式14 通訳傭上費・報告書作成費"/>
      <sheetName val="様式15 機材費"/>
      <sheetName val="様式16 再委託費"/>
      <sheetName val="様式17 国内業務費"/>
      <sheetName val="様式18　現地一時隔離関連費"/>
      <sheetName val="様式19　本邦一時隔離関連費 "/>
      <sheetName val="【参考】様式21 証書添付台紙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ICA変更案"/>
      <sheetName val="従事者基礎情報"/>
      <sheetName val="様式４ 内訳書"/>
      <sheetName val="様式５ 流用明細"/>
      <sheetName val="様式６ 直接人件費明細書 "/>
      <sheetName val="様式７ 業務従事者名簿 "/>
      <sheetName val="様式８ その他原価及び管理費等"/>
      <sheetName val="様式９ 航空賃"/>
      <sheetName val="様式10 証拠書類（航空賃）"/>
      <sheetName val="様式11 旅費(その他）"/>
      <sheetName val="様式11 旅費(その他）特例"/>
      <sheetName val="様式12 戦争特約保険料"/>
      <sheetName val="様式13 一般業務費"/>
      <sheetName val="様式14 一般業務費出納簿"/>
      <sheetName val="様式15 定率化"/>
      <sheetName val="様式16 成果品作成費 "/>
      <sheetName val="様式17 機材費"/>
      <sheetName val="様式18 再委託費 "/>
      <sheetName val="様式19 国内業務費（技術研修費） (現行)"/>
      <sheetName val="様式20 国内業務費（招へい費） (現行)"/>
      <sheetName val="【参考】様式21 証書添付台紙"/>
      <sheetName val="【参考】様式22 定率化報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sheetName val="様式５ 流用明細"/>
      <sheetName val="様式６ 報酬額確認 "/>
      <sheetName val="様式７ 業務従事者名簿 "/>
      <sheetName val="様式８ 旅費（航空賃、その他）"/>
      <sheetName val="様式８ 旅費（航空賃、その他） (特例）"/>
      <sheetName val="【欠番】様式９ 旅費(その他）"/>
      <sheetName val="様式10 証拠書類（航空賃） "/>
      <sheetName val="様式11　戦争特約保険料"/>
      <sheetName val="様式12 一般業務費"/>
      <sheetName val="様式13一般業務費出納簿 "/>
      <sheetName val="様式14 通訳傭上費・報告書作成費"/>
      <sheetName val="様式15 機材費"/>
      <sheetName val="様式16 再委託費"/>
      <sheetName val="様式17 国内業務費"/>
      <sheetName val="様式18　現地一時隔離関連費"/>
      <sheetName val="様式19　本邦一時隔離関連費 "/>
      <sheetName val="【参考】様式20 証書添付台紙 "/>
      <sheetName val="変更の内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様式の変更内容"/>
      <sheetName val="従事者基礎情報"/>
      <sheetName val="様式４ 内訳書"/>
      <sheetName val="様式５ 流用明細"/>
      <sheetName val="様式６ 直接人件費明細書 "/>
      <sheetName val="様式７ 業務従事者名簿 "/>
      <sheetName val="様式８ その他原価及び管理費等"/>
      <sheetName val="様式９（航空賃 、旅費（その他））"/>
      <sheetName val="様式９（航空賃 、旅費（その他）） 特例"/>
      <sheetName val="様式10 証拠書類（航空賃） "/>
      <sheetName val="様式11 欠番"/>
      <sheetName val="様式12 戦争特約保険料"/>
      <sheetName val="様式13 一般業務費"/>
      <sheetName val="様式14 一般業務費出納簿 "/>
      <sheetName val="様式15 欠番"/>
      <sheetName val="様式16 成果品作成費 "/>
      <sheetName val="様式17 機材費"/>
      <sheetName val="様式18 再委託費 "/>
      <sheetName val="様式19 国内業務費（技術研修費）"/>
      <sheetName val="様式20 国内業務費（招へい費） "/>
      <sheetName val="【参考】様式21 証書添付台紙"/>
      <sheetName val="様式22 削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sheetName val="様式５ 流用明細"/>
      <sheetName val="様式６ 直接人件費明細書 "/>
      <sheetName val="様式７ 業務従事者名簿 "/>
      <sheetName val="様式８ その他原価及び管理費等"/>
      <sheetName val="様式９ 航空賃"/>
      <sheetName val="様式10 証拠書類（航空賃）"/>
      <sheetName val="様式11 旅費(その他）"/>
      <sheetName val="様式11 旅費(その他）特例"/>
      <sheetName val="様式12 戦争特約保険料"/>
      <sheetName val="様式13 一般業務費"/>
      <sheetName val="様式14 一般業務費出納簿"/>
      <sheetName val="様式15 定率化"/>
      <sheetName val="様式16 報告書作成費"/>
      <sheetName val="様式17 機材費"/>
      <sheetName val="様式18 再委託費"/>
      <sheetName val="様式19 国内業務費（技術研修費）"/>
      <sheetName val="様式20 国内業務費（招へい費）"/>
      <sheetName val="【参考】様式21 証書添付台紙"/>
      <sheetName val="【参考】様式22 定率化報告"/>
      <sheetName val="様式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総括表"/>
      <sheetName val="25年度実績"/>
      <sheetName val="26年度上"/>
      <sheetName val="支出明細1"/>
      <sheetName val="支出明細2"/>
      <sheetName val="支出明細3"/>
      <sheetName val="支出明細4"/>
      <sheetName val="支出明細5"/>
      <sheetName val="支出明細6"/>
      <sheetName val="4半期分総表"/>
      <sheetName val="半期毎内訳"/>
      <sheetName val="6旅費"/>
      <sheetName val="旅費精算データ"/>
      <sheetName val="参照"/>
      <sheetName val="様式2_2"/>
      <sheetName val="実施明細"/>
      <sheetName val="単価"/>
      <sheetName val="人件費データ"/>
      <sheetName val="7直接人件費明細"/>
      <sheetName val="8間接原価、一般管理費等"/>
      <sheetName val="様式2_4"/>
      <sheetName val="様式2_5"/>
      <sheetName val="従事者名簿"/>
      <sheetName val="月報データ"/>
      <sheetName val="月報2"/>
      <sheetName val="月報1"/>
      <sheetName val="参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総括表"/>
      <sheetName val="25年度実績"/>
      <sheetName val="26年度上"/>
      <sheetName val="支出明細1"/>
      <sheetName val="支出明細2"/>
      <sheetName val="支出明細3"/>
      <sheetName val="支出明細4"/>
      <sheetName val="支出明細5"/>
      <sheetName val="支出明細6"/>
      <sheetName val="4半期分総表"/>
      <sheetName val="半期毎内訳"/>
      <sheetName val="6旅費"/>
      <sheetName val="旅費精算データ"/>
      <sheetName val="参照"/>
      <sheetName val="様式2_2"/>
      <sheetName val="実施明細"/>
      <sheetName val="単価"/>
      <sheetName val="人件費データ"/>
      <sheetName val="7直接人件費明細"/>
      <sheetName val="8間接原価、一般管理費等"/>
      <sheetName val="様式2_4"/>
      <sheetName val="様式2_5"/>
      <sheetName val="従事者名簿"/>
      <sheetName val="月報データ"/>
      <sheetName val="月報2"/>
      <sheetName val="月報1"/>
      <sheetName val="参考"/>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内訳"/>
      <sheetName val="(1)(2)旅費（航空賃・日当・宿泊等） "/>
      <sheetName val="(1)(2)旅費（航空賃・日当・宿泊等）  (複数国渡航用)"/>
      <sheetName val="（3）旅費（戦争特約保険料）"/>
      <sheetName val="(4)一般業務費-1"/>
      <sheetName val="(4)一般業務費-2"/>
      <sheetName val="(5)成果品作成費"/>
      <sheetName val="(6)機材費"/>
      <sheetName val="(7)(8)再委託費（現地・国内）"/>
      <sheetName val="(9)国内業務費"/>
      <sheetName val="2 直接人件費"/>
      <sheetName val="別紙明細書（その他機材購入）"/>
      <sheetName val="為替換算（メモ用）"/>
      <sheetName val="(4)一般業務費-定率化"/>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様式３　契約金額精算報告書内訳書"/>
      <sheetName val="様式４（旅費宿泊費－１）"/>
      <sheetName val="様式４（旅費）"/>
      <sheetName val="様式４（旅費） (特例 様式内の注4参照)"/>
      <sheetName val="様式５（報酬）"/>
      <sheetName val="様式６ 一般業務費"/>
      <sheetName val="様式７　一般業務費出納簿 "/>
      <sheetName val="様式８ 機材費"/>
      <sheetName val="　様式９　現地一時隔離関連費　"/>
      <sheetName val="様式10　本邦一時隔離関連費 "/>
      <sheetName val=" 様式11　証書添付台紙"/>
      <sheetName val="様式12　証拠書類附属書（航空賃）"/>
      <sheetName val="日当宿泊単価表"/>
      <sheetName val="Tab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全体見積表紙"/>
      <sheetName val="契約金額"/>
      <sheetName val="最終見積"/>
      <sheetName val="見積内訳"/>
      <sheetName val="1,2契約に含まれる旅費"/>
      <sheetName val="3.一般業務費（１）"/>
      <sheetName val="3.一般業務費（２）"/>
      <sheetName val="4.5.供与機材 6.7.携行機材"/>
      <sheetName val="8.9.その他の機材 10.11.報告書"/>
      <sheetName val="12.13.ローカル委託14.工事費15.保険料16.会議費"/>
      <sheetName val="16国別研修"/>
      <sheetName val="①直人費"/>
      <sheetName val="間接費 "/>
      <sheetName val="報告書"/>
      <sheetName val="研修内訳"/>
      <sheetName val="機材購入費別紙明細"/>
      <sheetName val="別見積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
      <sheetName val="調査旅費 "/>
      <sheetName val="一般業務費（１）"/>
      <sheetName val="一般業務費（２）"/>
      <sheetName val="供与機材"/>
      <sheetName val="携行機材"/>
      <sheetName val="その他の機材"/>
      <sheetName val="報告書"/>
      <sheetName val="ローカル委託"/>
      <sheetName val="工事費・国別研修"/>
      <sheetName val="保険料・会議費"/>
      <sheetName val="直接人件費"/>
      <sheetName val="間接費"/>
      <sheetName val="機材購入費別紙明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実証‐④別添"/>
      <sheetName val="実証‐⑨別添１"/>
      <sheetName val="別添２"/>
      <sheetName val="入力シート"/>
      <sheetName val="データ履歴"/>
      <sheetName val="単価・従事者明細"/>
      <sheetName val="コメント"/>
      <sheetName val="月報1"/>
      <sheetName val="月報2"/>
      <sheetName val="月報3"/>
      <sheetName val="様式7（従事計画表）"/>
      <sheetName val="様式う前払請求書"/>
      <sheetName val="別紙前払請求内訳 "/>
      <sheetName val="様式え保証書"/>
      <sheetName val="様式お受領書"/>
      <sheetName val="様式か部分払請求書"/>
      <sheetName val="様式-か 部分払請求内訳"/>
      <sheetName val="様式き部分完了届"/>
      <sheetName val="添付書類１ （外部人材）"/>
      <sheetName val="添付書類１（その他原価、一般管理費等）"/>
      <sheetName val="添付書類１(機材費）"/>
      <sheetName val="添付書類１ （旅費）"/>
      <sheetName val=" 添付書類１（再委託・本邦受入）"/>
      <sheetName val="様式く外部人材関連"/>
      <sheetName val="様式概算払請求書"/>
      <sheetName val="様式-け 概算払請求内訳"/>
      <sheetName val="様式こ精算払請求書"/>
      <sheetName val="様式さ機材等納入結果"/>
      <sheetName val="総括表"/>
      <sheetName val="Sheet1"/>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実証‐④別添"/>
      <sheetName val="実証‐⑨別添１"/>
      <sheetName val="別添２"/>
      <sheetName val="入力シート"/>
      <sheetName val="データ履歴"/>
      <sheetName val="単価・従事者明細"/>
      <sheetName val="コメント"/>
      <sheetName val="月報1"/>
      <sheetName val="月報2"/>
      <sheetName val="月報3"/>
      <sheetName val="様式7（従事計画表）"/>
      <sheetName val="様式う前払請求書"/>
      <sheetName val="別紙前払請求内訳 "/>
      <sheetName val="様式え保証書"/>
      <sheetName val="様式お受領書"/>
      <sheetName val="様式か部分払請求書"/>
      <sheetName val="様式-か 部分払請求内訳"/>
      <sheetName val="様式き部分完了届"/>
      <sheetName val="添付書類１ （外部人材）"/>
      <sheetName val="添付書類１（その他原価、一般管理費等）"/>
      <sheetName val="添付書類１(機材費）"/>
      <sheetName val="添付書類１ （旅費）"/>
      <sheetName val=" 添付書類１（再委託・本邦受入）"/>
      <sheetName val="様式く外部人材関連"/>
      <sheetName val="様式概算払請求書"/>
      <sheetName val="様式-け 概算払請求内訳"/>
      <sheetName val="様式こ精算払請求書"/>
      <sheetName val="様式さ機材等納入結果"/>
      <sheetName val="総括表"/>
      <sheetName val="Sheet1"/>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従事者明細"/>
      <sheetName val=" 表紙"/>
      <sheetName val="様式1"/>
      <sheetName val="様式2_1人件費"/>
      <sheetName val="様式2_2その他原価・一般管理費"/>
      <sheetName val="様式2_3機材"/>
      <sheetName val="様式2_4旅費"/>
      <sheetName val="様式2_5現地活動費"/>
      <sheetName val="様式2_6本邦受入活動費"/>
      <sheetName val="機材様式（別紙明細）"/>
      <sheetName val="業務従事者名簿"/>
      <sheetName val="年度毎内訳"/>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従事者明細"/>
      <sheetName val=" 表紙"/>
      <sheetName val="様式1"/>
      <sheetName val="様式2_1人件費"/>
      <sheetName val="様式2_2その他原価・一般管理費"/>
      <sheetName val="様式2_3機材"/>
      <sheetName val="様式2_4旅費"/>
      <sheetName val="様式2_5現地活動費"/>
      <sheetName val="様式2_6本邦受入活動費"/>
      <sheetName val="機材様式（別紙明細）"/>
      <sheetName val="業務従事者名簿"/>
      <sheetName val="年度毎内訳"/>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基本"/>
      <sheetName val="傭人費"/>
      <sheetName val="機材保守・管理費"/>
      <sheetName val="消耗品費"/>
      <sheetName val="旅費・交通費"/>
      <sheetName val="通信運搬費"/>
      <sheetName val="資料等作成費"/>
      <sheetName val="借料損料"/>
      <sheetName val="雑費"/>
      <sheetName val="供与機材購入費"/>
      <sheetName val="供与機材輸送費"/>
      <sheetName val="その他の機材輸送費"/>
      <sheetName val="報告書"/>
      <sheetName val="報告書 (他)"/>
      <sheetName val="ローカルコンサルタント契約"/>
      <sheetName val="諸謝金"/>
      <sheetName val="研修実施諸費"/>
      <sheetName val="研修同行者旅費"/>
      <sheetName val="受入先業務諸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xml"/><Relationship Id="rId1" Type="http://schemas.openxmlformats.org/officeDocument/2006/relationships/printerSettings" Target="../printerSettings/printerSettings14.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F17"/>
  <sheetViews>
    <sheetView topLeftCell="H1" zoomScale="85" zoomScaleNormal="85" workbookViewId="0">
      <selection activeCell="AC11" sqref="AC11"/>
    </sheetView>
  </sheetViews>
  <sheetFormatPr defaultRowHeight="14.1"/>
  <cols>
    <col min="1" max="1" width="16.125" customWidth="1"/>
    <col min="2" max="2" width="9.625" customWidth="1"/>
    <col min="3" max="3" width="9.625" bestFit="1" customWidth="1"/>
    <col min="4" max="4" width="8.625" customWidth="1"/>
    <col min="5" max="5" width="9" customWidth="1"/>
    <col min="6" max="6" width="10.125" customWidth="1"/>
    <col min="7" max="7" width="10.625" customWidth="1"/>
    <col min="8" max="8" width="7.625" style="88" customWidth="1"/>
    <col min="9" max="9" width="2.125" customWidth="1"/>
    <col min="10" max="10" width="5.125" customWidth="1"/>
    <col min="11" max="11" width="6.625" customWidth="1"/>
    <col min="12" max="12" width="4.625" customWidth="1"/>
    <col min="13" max="13" width="9.625" customWidth="1"/>
    <col min="14" max="14" width="4.625" customWidth="1"/>
    <col min="15" max="15" width="9.625" customWidth="1"/>
    <col min="16" max="16" width="4.625" customWidth="1"/>
    <col min="17" max="17" width="8.125" customWidth="1"/>
    <col min="18" max="18" width="6.625" customWidth="1"/>
    <col min="19" max="19" width="4.625" customWidth="1"/>
    <col min="20" max="20" width="9.625" customWidth="1"/>
    <col min="21" max="21" width="4.625" customWidth="1"/>
    <col min="22" max="22" width="9.625" customWidth="1"/>
    <col min="23" max="23" width="4.625" customWidth="1"/>
    <col min="24" max="24" width="9.625" bestFit="1" customWidth="1"/>
    <col min="25" max="25" width="8.5" customWidth="1"/>
    <col min="26" max="26" width="8.125" customWidth="1"/>
    <col min="27" max="27" width="5.5" bestFit="1" customWidth="1"/>
    <col min="28" max="29" width="9.625" customWidth="1"/>
    <col min="30" max="30" width="7.125" customWidth="1"/>
    <col min="31" max="31" width="12.125" customWidth="1"/>
    <col min="32" max="32" width="17.125" customWidth="1"/>
  </cols>
  <sheetData>
    <row r="2" spans="1:32" ht="35.25" customHeight="1">
      <c r="A2" s="1" t="s">
        <v>0</v>
      </c>
      <c r="J2" s="1"/>
    </row>
    <row r="3" spans="1:32" ht="15" customHeight="1" thickBot="1"/>
    <row r="4" spans="1:32" s="6" customFormat="1" ht="24" customHeight="1">
      <c r="A4" s="669" t="s">
        <v>1</v>
      </c>
      <c r="B4" s="670" t="s">
        <v>2</v>
      </c>
      <c r="C4" s="671"/>
      <c r="D4" s="672"/>
      <c r="E4" s="673" t="s">
        <v>3</v>
      </c>
      <c r="F4" s="675" t="s">
        <v>4</v>
      </c>
      <c r="G4" s="676"/>
      <c r="H4" s="672" t="s">
        <v>5</v>
      </c>
      <c r="I4" s="10"/>
      <c r="J4" s="678" t="s">
        <v>6</v>
      </c>
      <c r="K4" s="98" t="s">
        <v>7</v>
      </c>
      <c r="L4" s="99"/>
      <c r="M4" s="99"/>
      <c r="N4" s="99"/>
      <c r="O4" s="99"/>
      <c r="P4" s="99"/>
      <c r="Q4" s="99"/>
      <c r="R4" s="99"/>
      <c r="S4" s="99"/>
      <c r="T4" s="99"/>
      <c r="U4" s="99"/>
      <c r="V4" s="99"/>
      <c r="W4" s="99"/>
      <c r="X4" s="99"/>
      <c r="Y4" s="99"/>
      <c r="Z4" s="99"/>
      <c r="AA4" s="99"/>
      <c r="AB4" s="99"/>
      <c r="AC4" s="99"/>
      <c r="AD4" s="100"/>
      <c r="AE4" s="685" t="s">
        <v>8</v>
      </c>
      <c r="AF4" s="657" t="s">
        <v>9</v>
      </c>
    </row>
    <row r="5" spans="1:32" s="4" customFormat="1" ht="36" customHeight="1" thickBot="1">
      <c r="A5" s="659"/>
      <c r="B5" s="11" t="s">
        <v>10</v>
      </c>
      <c r="C5" s="12" t="s">
        <v>11</v>
      </c>
      <c r="D5" s="459" t="s">
        <v>12</v>
      </c>
      <c r="E5" s="674"/>
      <c r="F5" s="11" t="s">
        <v>13</v>
      </c>
      <c r="G5" s="462" t="s">
        <v>14</v>
      </c>
      <c r="H5" s="677"/>
      <c r="I5" s="13"/>
      <c r="J5" s="674"/>
      <c r="K5" s="659" t="s">
        <v>15</v>
      </c>
      <c r="L5" s="660"/>
      <c r="M5" s="660"/>
      <c r="N5" s="660"/>
      <c r="O5" s="660"/>
      <c r="P5" s="660"/>
      <c r="Q5" s="661"/>
      <c r="R5" s="662" t="s">
        <v>16</v>
      </c>
      <c r="S5" s="660"/>
      <c r="T5" s="660"/>
      <c r="U5" s="660"/>
      <c r="V5" s="660"/>
      <c r="W5" s="660"/>
      <c r="X5" s="661"/>
      <c r="Y5" s="14" t="s">
        <v>17</v>
      </c>
      <c r="Z5" s="662" t="s">
        <v>18</v>
      </c>
      <c r="AA5" s="660"/>
      <c r="AB5" s="661"/>
      <c r="AC5" s="15" t="s">
        <v>19</v>
      </c>
      <c r="AD5" s="16" t="s">
        <v>20</v>
      </c>
      <c r="AE5" s="686"/>
      <c r="AF5" s="658"/>
    </row>
    <row r="6" spans="1:32" ht="60" customHeight="1" thickTop="1">
      <c r="A6" s="663"/>
      <c r="B6" s="62">
        <v>42370</v>
      </c>
      <c r="C6" s="63">
        <v>42494</v>
      </c>
      <c r="D6" s="61">
        <f>IF(B6="","",C6-B6+1)</f>
        <v>125</v>
      </c>
      <c r="E6" s="460"/>
      <c r="F6" s="68"/>
      <c r="G6" s="69"/>
      <c r="H6" s="17"/>
      <c r="I6" s="7"/>
      <c r="J6" s="666">
        <v>1</v>
      </c>
      <c r="K6" s="18" t="e">
        <f>IF($J6="","",VLOOKUP($J6,単価表,3))</f>
        <v>#REF!</v>
      </c>
      <c r="L6" s="19">
        <f>IF($D6="", 0, IF($D6&lt;31, $D6, 30))</f>
        <v>30</v>
      </c>
      <c r="M6" s="55" t="e">
        <f>IF($D6="",0, K6*0.9)</f>
        <v>#REF!</v>
      </c>
      <c r="N6" s="51">
        <f>IF($J$6="", 0, IF($D6&lt;31, 0, IF($D6&lt;61, $D6-30, 30)))</f>
        <v>30</v>
      </c>
      <c r="O6" s="20" t="e">
        <f>IF($D6="", 0, K6*0.8)</f>
        <v>#REF!</v>
      </c>
      <c r="P6" s="21">
        <f>IF($D$6="", 0, IF($D6&lt;61, 0, $D6-60))</f>
        <v>65</v>
      </c>
      <c r="Q6" s="22" t="e">
        <f>IF($D$6="", 0, K6*L6+M6*N6+O6*P6)</f>
        <v>#REF!</v>
      </c>
      <c r="R6" s="23" t="e">
        <f>IF($J$6="","",VLOOKUP($J$6,単価表,4))</f>
        <v>#REF!</v>
      </c>
      <c r="S6" s="19">
        <f>IF($D6="", 0, IF($D6&lt;33, $D6-1, 30))</f>
        <v>30</v>
      </c>
      <c r="T6" s="58" t="e">
        <f>IF($D6="",0, R6*0.9)</f>
        <v>#REF!</v>
      </c>
      <c r="U6" s="51">
        <f>IF($J$6="", 0, IF($D6&lt;33, 0, IF($D6&lt;62, $D6-31, 30)))</f>
        <v>30</v>
      </c>
      <c r="V6" s="20" t="e">
        <f>IF(D6="", 0, $R6*0.8)</f>
        <v>#REF!</v>
      </c>
      <c r="W6" s="24">
        <f>IF($D$6="", "", IF($D6&lt;62, 0, $D6-61))</f>
        <v>64</v>
      </c>
      <c r="X6" s="22" t="e">
        <f>IF($D6="", 0, R6*S6+T6*U6+V6*W6)</f>
        <v>#REF!</v>
      </c>
      <c r="Y6" s="25"/>
      <c r="Z6" s="95"/>
      <c r="AA6" s="89"/>
      <c r="AB6" s="94">
        <f>Z6*AA6</f>
        <v>0</v>
      </c>
      <c r="AC6" s="77"/>
      <c r="AD6" s="78"/>
      <c r="AE6" s="79" t="e">
        <f>Q6+X6+Y6+AB6+AC6</f>
        <v>#REF!</v>
      </c>
      <c r="AF6" s="26"/>
    </row>
    <row r="7" spans="1:32" ht="60" customHeight="1">
      <c r="A7" s="664"/>
      <c r="B7" s="64">
        <v>42370</v>
      </c>
      <c r="C7" s="65">
        <v>42405</v>
      </c>
      <c r="D7" s="61">
        <f>IF(B7="","",C7-B7+1)</f>
        <v>36</v>
      </c>
      <c r="E7" s="461"/>
      <c r="F7" s="70"/>
      <c r="G7" s="71"/>
      <c r="H7" s="17"/>
      <c r="I7" s="7"/>
      <c r="J7" s="667"/>
      <c r="K7" s="27" t="e">
        <f>IF($J6="","",VLOOKUP($J6,単価表,3))</f>
        <v>#REF!</v>
      </c>
      <c r="L7" s="28">
        <f>IF($D6="", 0, IF($D7&lt;31, $D7, 30))</f>
        <v>30</v>
      </c>
      <c r="M7" s="56" t="e">
        <f>IF($D7="",0, K7*0.9)</f>
        <v>#REF!</v>
      </c>
      <c r="N7" s="52">
        <f>IF($J$6="", 0, IF($D7&lt;31, 0, IF($D7&lt;61, $D7-30, 30)))</f>
        <v>6</v>
      </c>
      <c r="O7" s="29" t="e">
        <f>IF($D7="", 0, K7*0.8)</f>
        <v>#REF!</v>
      </c>
      <c r="P7" s="30">
        <f>IF($D$7="", 0, IF($D7&lt;61, 0, $D7-60))</f>
        <v>0</v>
      </c>
      <c r="Q7" s="31" t="e">
        <f>IF($D$7="", 0, K7*L7+M7*N7+O7*P7)</f>
        <v>#REF!</v>
      </c>
      <c r="R7" s="32" t="e">
        <f>IF($J6="","",VLOOKUP($J$6,単価表,4))</f>
        <v>#REF!</v>
      </c>
      <c r="S7" s="28">
        <f>IF($D7="", 0, IF($D7&lt;33, $D7-1, 30))</f>
        <v>30</v>
      </c>
      <c r="T7" s="59" t="e">
        <f>IF($D7="",0, R7*0.9)</f>
        <v>#REF!</v>
      </c>
      <c r="U7" s="52">
        <f>IF($J$6=0, 0, IF($D7&lt;33, 0, IF($D7&lt;62, $D7-31, 30)))</f>
        <v>5</v>
      </c>
      <c r="V7" s="29" t="e">
        <f>IF($D7="", 0, $R7*0.8)</f>
        <v>#REF!</v>
      </c>
      <c r="W7" s="33">
        <f>IF($D$7="", "", IF($D7&lt;62, 0, $D7-62))</f>
        <v>0</v>
      </c>
      <c r="X7" s="31" t="e">
        <f>IF($D7="", 0, R7*S7+T7*U7+V7*W7)</f>
        <v>#REF!</v>
      </c>
      <c r="Y7" s="34"/>
      <c r="Z7" s="96"/>
      <c r="AA7" s="90"/>
      <c r="AB7" s="92">
        <f>Z7*AA7</f>
        <v>0</v>
      </c>
      <c r="AC7" s="80"/>
      <c r="AD7" s="78"/>
      <c r="AE7" s="81" t="e">
        <f>Q7+X7+Y7+AB7+AC7</f>
        <v>#REF!</v>
      </c>
      <c r="AF7" s="35"/>
    </row>
    <row r="8" spans="1:32" ht="60" customHeight="1" thickBot="1">
      <c r="A8" s="665"/>
      <c r="B8" s="66">
        <v>42370</v>
      </c>
      <c r="C8" s="67">
        <v>42444</v>
      </c>
      <c r="D8" s="50">
        <f>IF(B8="","",C8-B8+1)</f>
        <v>75</v>
      </c>
      <c r="E8" s="72"/>
      <c r="F8" s="73"/>
      <c r="G8" s="74"/>
      <c r="H8" s="36"/>
      <c r="I8" s="7"/>
      <c r="J8" s="668"/>
      <c r="K8" s="37" t="e">
        <f>IF($J6="","",VLOOKUP($J6,単価表,3))</f>
        <v>#REF!</v>
      </c>
      <c r="L8" s="38">
        <f>IF($D6="", 0, IF($D8&lt;31, $D8, 30))</f>
        <v>30</v>
      </c>
      <c r="M8" s="57" t="e">
        <f>IF($D8="",0, K8*0.9)</f>
        <v>#REF!</v>
      </c>
      <c r="N8" s="53">
        <f>IF($J$6="", 0, IF($D8&lt;31, 0, IF($D8&lt;61, $D8-30, 30)))</f>
        <v>30</v>
      </c>
      <c r="O8" s="39" t="e">
        <f>IF($D8="", 0, K8*0.8)</f>
        <v>#REF!</v>
      </c>
      <c r="P8" s="40">
        <f>IF($D$8="", 0, IF($D8&lt;61, 0, $D8-60))</f>
        <v>15</v>
      </c>
      <c r="Q8" s="41" t="e">
        <f>IF($D$8="", 0, K8*L8+M8*N8+O8*P8)</f>
        <v>#REF!</v>
      </c>
      <c r="R8" s="42" t="e">
        <f>IF($J6="","",VLOOKUP($J$6,単価表,4))</f>
        <v>#REF!</v>
      </c>
      <c r="S8" s="43">
        <f>IF($D8="", 0, IF($D8&lt;33, $D8-1, 30))</f>
        <v>30</v>
      </c>
      <c r="T8" s="60" t="e">
        <f>IF($D8="",0, R8*0.9)</f>
        <v>#REF!</v>
      </c>
      <c r="U8" s="54">
        <f>IF($J$6=0, 0, IF($D8&lt;33, 0, IF($D8&lt;62, $D8-31, 30)))</f>
        <v>30</v>
      </c>
      <c r="V8" s="44" t="e">
        <f>IF($D8="", 0, $R8*0.8)</f>
        <v>#REF!</v>
      </c>
      <c r="W8" s="45">
        <f>IF($D$8="", "", IF($D8&lt;62, 0, $D8-61))</f>
        <v>14</v>
      </c>
      <c r="X8" s="46" t="e">
        <f>IF($D8="", 0, R8*S8+T8*U8+V8*W8)</f>
        <v>#REF!</v>
      </c>
      <c r="Y8" s="47"/>
      <c r="Z8" s="97"/>
      <c r="AA8" s="91"/>
      <c r="AB8" s="93">
        <f>Z8*AA8</f>
        <v>0</v>
      </c>
      <c r="AC8" s="82"/>
      <c r="AD8" s="83"/>
      <c r="AE8" s="84" t="e">
        <f>Q8+X8+Y8+AB8+AC8</f>
        <v>#REF!</v>
      </c>
      <c r="AF8" s="48"/>
    </row>
    <row r="9" spans="1:32" ht="36" customHeight="1" thickBot="1">
      <c r="A9" s="7"/>
      <c r="B9" s="679" t="s">
        <v>21</v>
      </c>
      <c r="C9" s="680"/>
      <c r="D9" s="680"/>
      <c r="E9" s="680"/>
      <c r="F9" s="681"/>
      <c r="G9" s="75">
        <f>SUM(G6:G8)</f>
        <v>0</v>
      </c>
      <c r="H9" s="13"/>
      <c r="I9" s="7"/>
      <c r="J9" s="7"/>
      <c r="K9" s="7"/>
      <c r="L9" s="7"/>
      <c r="M9" s="7"/>
      <c r="N9" s="7"/>
      <c r="O9" s="7"/>
      <c r="P9" s="7"/>
      <c r="Q9" s="7"/>
      <c r="R9" s="7"/>
      <c r="S9" s="7"/>
      <c r="T9" s="7"/>
      <c r="U9" s="7"/>
      <c r="V9" s="7"/>
      <c r="W9" s="7"/>
      <c r="X9" s="7"/>
      <c r="Y9" s="7"/>
      <c r="Z9" s="7"/>
      <c r="AA9" s="7"/>
      <c r="AB9" s="682" t="s">
        <v>22</v>
      </c>
      <c r="AC9" s="683"/>
      <c r="AD9" s="684"/>
      <c r="AE9" s="85" t="e">
        <f>SUM(AE6:AE8)</f>
        <v>#REF!</v>
      </c>
      <c r="AF9" s="7"/>
    </row>
    <row r="10" spans="1:32" ht="36" customHeight="1" thickBot="1">
      <c r="A10" s="7"/>
      <c r="B10" s="679" t="s">
        <v>23</v>
      </c>
      <c r="C10" s="680"/>
      <c r="D10" s="680"/>
      <c r="E10" s="680"/>
      <c r="F10" s="681"/>
      <c r="G10" s="76">
        <f>ROUNDDOWN(G9,-3)</f>
        <v>0</v>
      </c>
      <c r="H10" s="13"/>
      <c r="I10" s="7"/>
      <c r="J10" s="7"/>
      <c r="K10" s="7"/>
      <c r="L10" s="7"/>
      <c r="M10" s="7"/>
      <c r="N10" s="7"/>
      <c r="O10" s="7"/>
      <c r="P10" s="7"/>
      <c r="Q10" s="7"/>
      <c r="R10" s="7"/>
      <c r="S10" s="7"/>
      <c r="T10" s="7"/>
      <c r="U10" s="7"/>
      <c r="V10" s="7"/>
      <c r="W10" s="7"/>
      <c r="X10" s="7"/>
      <c r="Y10" s="7"/>
      <c r="Z10" s="7"/>
      <c r="AA10" s="7"/>
      <c r="AB10" s="682" t="s">
        <v>24</v>
      </c>
      <c r="AC10" s="683"/>
      <c r="AD10" s="684"/>
      <c r="AE10" s="86" t="e">
        <f>ROUNDDOWN(AE9,-3)</f>
        <v>#REF!</v>
      </c>
      <c r="AF10" s="7"/>
    </row>
    <row r="11" spans="1:32" ht="36" customHeight="1">
      <c r="B11" s="2"/>
      <c r="C11" s="2"/>
      <c r="D11" s="2"/>
      <c r="E11" s="2"/>
      <c r="F11" s="2"/>
      <c r="G11" s="3"/>
      <c r="AB11" s="2"/>
      <c r="AC11" s="2"/>
      <c r="AD11" s="2"/>
    </row>
    <row r="12" spans="1:32" ht="21" customHeight="1">
      <c r="A12" t="s">
        <v>25</v>
      </c>
    </row>
    <row r="13" spans="1:32" ht="21" customHeight="1">
      <c r="A13" t="s">
        <v>26</v>
      </c>
    </row>
    <row r="14" spans="1:32" ht="21" customHeight="1">
      <c r="A14" t="s">
        <v>27</v>
      </c>
    </row>
    <row r="15" spans="1:32" ht="21" customHeight="1">
      <c r="A15" t="s">
        <v>28</v>
      </c>
    </row>
    <row r="16" spans="1:32" ht="21" customHeight="1">
      <c r="A16" t="s">
        <v>29</v>
      </c>
    </row>
    <row r="17" ht="18" customHeight="1"/>
  </sheetData>
  <mergeCells count="17">
    <mergeCell ref="B9:F9"/>
    <mergeCell ref="AB9:AD9"/>
    <mergeCell ref="B10:F10"/>
    <mergeCell ref="AB10:AD10"/>
    <mergeCell ref="AE4:AE5"/>
    <mergeCell ref="AF4:AF5"/>
    <mergeCell ref="K5:Q5"/>
    <mergeCell ref="R5:X5"/>
    <mergeCell ref="Z5:AB5"/>
    <mergeCell ref="A6:A8"/>
    <mergeCell ref="J6:J8"/>
    <mergeCell ref="A4:A5"/>
    <mergeCell ref="B4:D4"/>
    <mergeCell ref="E4:E5"/>
    <mergeCell ref="F4:G4"/>
    <mergeCell ref="H4:H5"/>
    <mergeCell ref="J4:J5"/>
  </mergeCells>
  <phoneticPr fontId="1"/>
  <dataValidations count="2">
    <dataValidation imeMode="halfAlpha" allowBlank="1" showInputMessage="1" showErrorMessage="1" sqref="G6:G8" xr:uid="{00000000-0002-0000-0200-000000000000}"/>
    <dataValidation type="whole" imeMode="halfAlpha" allowBlank="1" showInputMessage="1" showErrorMessage="1" sqref="J6:J8" xr:uid="{00000000-0002-0000-0200-000001000000}">
      <formula1>1</formula1>
      <formula2>6</formula2>
    </dataValidation>
  </dataValidations>
  <printOptions horizontalCentered="1"/>
  <pageMargins left="0.31496062992125984" right="0.31496062992125984" top="0.98425196850393704" bottom="0.43307086614173229" header="0.70866141732283472" footer="0.31496062992125984"/>
  <pageSetup paperSize="9" scale="48" orientation="landscape" cellComments="asDisplayed" r:id="rId1"/>
  <headerFooter>
    <oddHeader>&amp;R&amp;"ＭＳ ゴシック,太字"&amp;20様式4&amp;"ＭＳ ゴシック,標準"&amp;16(20XX.X.XX版）</oddHead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6"/>
  <sheetViews>
    <sheetView view="pageBreakPreview" zoomScaleNormal="80" zoomScaleSheetLayoutView="100" workbookViewId="0">
      <selection activeCell="B12" sqref="B12:C12"/>
    </sheetView>
  </sheetViews>
  <sheetFormatPr defaultColWidth="9" defaultRowHeight="14.1"/>
  <cols>
    <col min="1" max="1" width="6.625" style="206" customWidth="1"/>
    <col min="2" max="2" width="21.125" style="206" customWidth="1"/>
    <col min="3" max="3" width="11.125" style="206" customWidth="1"/>
    <col min="4" max="4" width="8.625" style="206" customWidth="1"/>
    <col min="5" max="5" width="16.625" style="206" customWidth="1"/>
    <col min="6" max="6" width="8.625" style="206" customWidth="1"/>
    <col min="7" max="7" width="12.625" style="206" customWidth="1"/>
    <col min="8" max="8" width="24.625" style="206" customWidth="1"/>
    <col min="9" max="9" width="3.625" style="206" customWidth="1"/>
    <col min="10" max="16384" width="9" style="206"/>
  </cols>
  <sheetData>
    <row r="1" spans="1:8" ht="24" customHeight="1">
      <c r="H1" s="219" t="s">
        <v>143</v>
      </c>
    </row>
    <row r="2" spans="1:8" ht="30" customHeight="1">
      <c r="A2" s="797" t="s">
        <v>144</v>
      </c>
      <c r="B2" s="797"/>
      <c r="C2" s="797"/>
      <c r="D2" s="797"/>
      <c r="E2" s="797"/>
      <c r="F2" s="797"/>
      <c r="G2" s="797"/>
      <c r="H2" s="797"/>
    </row>
    <row r="3" spans="1:8" ht="23.25" customHeight="1" thickBot="1">
      <c r="A3" s="220" t="s">
        <v>145</v>
      </c>
      <c r="B3" s="221"/>
      <c r="C3" s="221"/>
      <c r="D3" s="221"/>
      <c r="E3" s="221"/>
      <c r="F3" s="221"/>
      <c r="G3" s="221"/>
      <c r="H3" s="222"/>
    </row>
    <row r="4" spans="1:8" ht="18" customHeight="1">
      <c r="A4" s="780" t="s">
        <v>146</v>
      </c>
      <c r="B4" s="782" t="s">
        <v>147</v>
      </c>
      <c r="C4" s="783"/>
      <c r="D4" s="786" t="s">
        <v>148</v>
      </c>
      <c r="E4" s="787" t="s">
        <v>149</v>
      </c>
      <c r="F4" s="798" t="s">
        <v>150</v>
      </c>
      <c r="G4" s="800" t="s">
        <v>151</v>
      </c>
      <c r="H4" s="802" t="s">
        <v>152</v>
      </c>
    </row>
    <row r="5" spans="1:8" ht="18" customHeight="1" thickBot="1">
      <c r="A5" s="781"/>
      <c r="B5" s="784"/>
      <c r="C5" s="785"/>
      <c r="D5" s="784"/>
      <c r="E5" s="788"/>
      <c r="F5" s="799"/>
      <c r="G5" s="801"/>
      <c r="H5" s="803"/>
    </row>
    <row r="6" spans="1:8" ht="24" customHeight="1" thickTop="1">
      <c r="A6" s="369"/>
      <c r="B6" s="775"/>
      <c r="C6" s="776"/>
      <c r="D6" s="470"/>
      <c r="E6" s="370"/>
      <c r="F6" s="453" t="s">
        <v>153</v>
      </c>
      <c r="G6" s="454" t="s">
        <v>154</v>
      </c>
      <c r="H6" s="373"/>
    </row>
    <row r="7" spans="1:8" ht="24" customHeight="1">
      <c r="A7" s="364"/>
      <c r="B7" s="765"/>
      <c r="C7" s="766"/>
      <c r="D7" s="371"/>
      <c r="E7" s="372"/>
      <c r="F7" s="473" t="s">
        <v>153</v>
      </c>
      <c r="G7" s="455" t="s">
        <v>155</v>
      </c>
      <c r="H7" s="374"/>
    </row>
    <row r="8" spans="1:8" ht="24" customHeight="1">
      <c r="A8" s="361"/>
      <c r="B8" s="765"/>
      <c r="C8" s="766"/>
      <c r="D8" s="362"/>
      <c r="E8" s="363"/>
      <c r="F8" s="474" t="s">
        <v>156</v>
      </c>
      <c r="G8" s="474" t="s">
        <v>157</v>
      </c>
      <c r="H8" s="375"/>
    </row>
    <row r="9" spans="1:8" ht="24" customHeight="1">
      <c r="A9" s="361"/>
      <c r="B9" s="765"/>
      <c r="C9" s="766"/>
      <c r="D9" s="362"/>
      <c r="E9" s="363"/>
      <c r="F9" s="474" t="s">
        <v>156</v>
      </c>
      <c r="G9" s="474" t="s">
        <v>155</v>
      </c>
      <c r="H9" s="375"/>
    </row>
    <row r="10" spans="1:8" ht="24" customHeight="1">
      <c r="A10" s="361"/>
      <c r="B10" s="765"/>
      <c r="C10" s="766"/>
      <c r="D10" s="362"/>
      <c r="E10" s="363"/>
      <c r="F10" s="474" t="s">
        <v>156</v>
      </c>
      <c r="G10" s="474" t="s">
        <v>155</v>
      </c>
      <c r="H10" s="375"/>
    </row>
    <row r="11" spans="1:8" ht="24" customHeight="1">
      <c r="A11" s="364"/>
      <c r="B11" s="765"/>
      <c r="C11" s="766"/>
      <c r="D11" s="362"/>
      <c r="E11" s="363"/>
      <c r="F11" s="474" t="s">
        <v>153</v>
      </c>
      <c r="G11" s="474" t="s">
        <v>155</v>
      </c>
      <c r="H11" s="376"/>
    </row>
    <row r="12" spans="1:8" ht="24" customHeight="1" thickBot="1">
      <c r="A12" s="365"/>
      <c r="B12" s="770"/>
      <c r="C12" s="771"/>
      <c r="D12" s="366"/>
      <c r="E12" s="440"/>
      <c r="F12" s="456" t="s">
        <v>153</v>
      </c>
      <c r="G12" s="475" t="s">
        <v>154</v>
      </c>
      <c r="H12" s="377"/>
    </row>
    <row r="13" spans="1:8" ht="30" customHeight="1" thickTop="1" thickBot="1">
      <c r="A13" s="772" t="s">
        <v>158</v>
      </c>
      <c r="B13" s="773"/>
      <c r="C13" s="773"/>
      <c r="D13" s="773"/>
      <c r="E13" s="439">
        <f>SUM(E6:E12)</f>
        <v>0</v>
      </c>
      <c r="F13" s="200"/>
      <c r="G13" s="200"/>
      <c r="H13" s="223"/>
    </row>
    <row r="14" spans="1:8" s="225" customFormat="1" ht="12" customHeight="1">
      <c r="A14" s="224"/>
      <c r="B14" s="224"/>
      <c r="C14" s="224"/>
      <c r="D14" s="224"/>
      <c r="E14" s="224"/>
      <c r="F14" s="224"/>
      <c r="G14" s="224"/>
      <c r="H14" s="224"/>
    </row>
    <row r="15" spans="1:8" s="225" customFormat="1" ht="26.1" customHeight="1" thickBot="1">
      <c r="A15" s="111" t="s">
        <v>159</v>
      </c>
      <c r="B15" s="194"/>
      <c r="C15" s="194"/>
      <c r="D15" s="195"/>
      <c r="E15" s="195"/>
      <c r="F15" s="195"/>
      <c r="G15" s="195"/>
      <c r="H15" s="195"/>
    </row>
    <row r="16" spans="1:8" s="225" customFormat="1" ht="26.1" customHeight="1">
      <c r="A16" s="780" t="s">
        <v>146</v>
      </c>
      <c r="B16" s="795" t="s">
        <v>147</v>
      </c>
      <c r="C16" s="795" t="s">
        <v>160</v>
      </c>
      <c r="D16" s="786" t="s">
        <v>161</v>
      </c>
      <c r="E16" s="787" t="s">
        <v>162</v>
      </c>
      <c r="F16" s="789" t="s">
        <v>163</v>
      </c>
      <c r="G16" s="790"/>
      <c r="H16" s="791"/>
    </row>
    <row r="17" spans="1:8" s="225" customFormat="1" ht="26.1" customHeight="1" thickBot="1">
      <c r="A17" s="781"/>
      <c r="B17" s="796"/>
      <c r="C17" s="796"/>
      <c r="D17" s="784"/>
      <c r="E17" s="788"/>
      <c r="F17" s="792"/>
      <c r="G17" s="793"/>
      <c r="H17" s="794"/>
    </row>
    <row r="18" spans="1:8" s="225" customFormat="1" ht="26.1" customHeight="1" thickTop="1">
      <c r="A18" s="361"/>
      <c r="B18" s="367"/>
      <c r="C18" s="466"/>
      <c r="D18" s="450"/>
      <c r="E18" s="363">
        <f>C18*D18</f>
        <v>0</v>
      </c>
      <c r="F18" s="777"/>
      <c r="G18" s="778"/>
      <c r="H18" s="779"/>
    </row>
    <row r="19" spans="1:8" s="225" customFormat="1" ht="26.1" customHeight="1">
      <c r="A19" s="361"/>
      <c r="B19" s="367"/>
      <c r="C19" s="466"/>
      <c r="D19" s="450"/>
      <c r="E19" s="363">
        <f>C19*D19</f>
        <v>0</v>
      </c>
      <c r="F19" s="767"/>
      <c r="G19" s="768"/>
      <c r="H19" s="769"/>
    </row>
    <row r="20" spans="1:8" s="225" customFormat="1" ht="26.1" customHeight="1">
      <c r="A20" s="361"/>
      <c r="B20" s="367"/>
      <c r="C20" s="466"/>
      <c r="D20" s="450"/>
      <c r="E20" s="363">
        <f t="shared" ref="E20:E21" si="0">C20*D20</f>
        <v>0</v>
      </c>
      <c r="F20" s="767"/>
      <c r="G20" s="768"/>
      <c r="H20" s="769"/>
    </row>
    <row r="21" spans="1:8" s="225" customFormat="1" ht="26.1" customHeight="1">
      <c r="A21" s="364"/>
      <c r="B21" s="367"/>
      <c r="C21" s="466"/>
      <c r="D21" s="450"/>
      <c r="E21" s="363">
        <f t="shared" si="0"/>
        <v>0</v>
      </c>
      <c r="F21" s="767"/>
      <c r="G21" s="768"/>
      <c r="H21" s="769"/>
    </row>
    <row r="22" spans="1:8" s="225" customFormat="1" ht="26.1" customHeight="1" thickBot="1">
      <c r="A22" s="365"/>
      <c r="B22" s="368"/>
      <c r="C22" s="451"/>
      <c r="D22" s="452"/>
      <c r="E22" s="440">
        <f>C22*D22</f>
        <v>0</v>
      </c>
      <c r="F22" s="767"/>
      <c r="G22" s="768"/>
      <c r="H22" s="769"/>
    </row>
    <row r="23" spans="1:8" s="225" customFormat="1" ht="26.1" customHeight="1" thickTop="1" thickBot="1">
      <c r="A23" s="772" t="s">
        <v>158</v>
      </c>
      <c r="B23" s="773"/>
      <c r="C23" s="773"/>
      <c r="D23" s="773"/>
      <c r="E23" s="439">
        <f>SUM(E18:E22)</f>
        <v>0</v>
      </c>
      <c r="F23" s="774"/>
      <c r="G23" s="774"/>
      <c r="H23" s="774"/>
    </row>
    <row r="24" spans="1:8" s="225" customFormat="1" ht="20.85" customHeight="1">
      <c r="A24" s="224"/>
      <c r="B24" s="224"/>
      <c r="C24" s="224"/>
      <c r="D24" s="224"/>
      <c r="E24" s="224"/>
      <c r="F24" s="224"/>
      <c r="G24" s="224"/>
      <c r="H24" s="224"/>
    </row>
    <row r="25" spans="1:8" ht="24" customHeight="1" thickBot="1">
      <c r="A25" s="111" t="s">
        <v>164</v>
      </c>
      <c r="B25" s="194"/>
      <c r="C25" s="194"/>
      <c r="D25" s="195"/>
      <c r="E25" s="195"/>
      <c r="F25" s="195"/>
      <c r="G25" s="195"/>
      <c r="H25" s="195"/>
    </row>
    <row r="26" spans="1:8" s="225" customFormat="1" ht="18" customHeight="1">
      <c r="A26" s="780" t="s">
        <v>146</v>
      </c>
      <c r="B26" s="782" t="s">
        <v>147</v>
      </c>
      <c r="C26" s="783"/>
      <c r="D26" s="786" t="s">
        <v>148</v>
      </c>
      <c r="E26" s="787" t="s">
        <v>162</v>
      </c>
      <c r="F26" s="789" t="s">
        <v>152</v>
      </c>
      <c r="G26" s="790"/>
      <c r="H26" s="791"/>
    </row>
    <row r="27" spans="1:8" s="225" customFormat="1" ht="18" customHeight="1" thickBot="1">
      <c r="A27" s="781"/>
      <c r="B27" s="784"/>
      <c r="C27" s="785"/>
      <c r="D27" s="784"/>
      <c r="E27" s="788"/>
      <c r="F27" s="792"/>
      <c r="G27" s="793"/>
      <c r="H27" s="794"/>
    </row>
    <row r="28" spans="1:8" ht="24" customHeight="1" thickTop="1">
      <c r="A28" s="361"/>
      <c r="B28" s="775"/>
      <c r="C28" s="776"/>
      <c r="D28" s="362"/>
      <c r="E28" s="363"/>
      <c r="F28" s="777"/>
      <c r="G28" s="778"/>
      <c r="H28" s="779"/>
    </row>
    <row r="29" spans="1:8" ht="24" customHeight="1">
      <c r="A29" s="361"/>
      <c r="B29" s="765"/>
      <c r="C29" s="766"/>
      <c r="D29" s="362"/>
      <c r="E29" s="363"/>
      <c r="F29" s="767"/>
      <c r="G29" s="768"/>
      <c r="H29" s="769"/>
    </row>
    <row r="30" spans="1:8" ht="24" customHeight="1">
      <c r="A30" s="361"/>
      <c r="B30" s="765"/>
      <c r="C30" s="766"/>
      <c r="D30" s="362"/>
      <c r="E30" s="363"/>
      <c r="F30" s="767"/>
      <c r="G30" s="768"/>
      <c r="H30" s="769"/>
    </row>
    <row r="31" spans="1:8" ht="24" customHeight="1">
      <c r="A31" s="364"/>
      <c r="B31" s="765"/>
      <c r="C31" s="766"/>
      <c r="D31" s="362"/>
      <c r="E31" s="363"/>
      <c r="F31" s="767"/>
      <c r="G31" s="768"/>
      <c r="H31" s="769"/>
    </row>
    <row r="32" spans="1:8" ht="24" customHeight="1">
      <c r="A32" s="365"/>
      <c r="B32" s="770"/>
      <c r="C32" s="771"/>
      <c r="D32" s="366"/>
      <c r="E32" s="440"/>
      <c r="F32" s="767"/>
      <c r="G32" s="768"/>
      <c r="H32" s="769"/>
    </row>
    <row r="33" spans="1:8" ht="30" customHeight="1">
      <c r="A33" s="772" t="s">
        <v>158</v>
      </c>
      <c r="B33" s="773"/>
      <c r="C33" s="773"/>
      <c r="D33" s="773"/>
      <c r="E33" s="439">
        <f>SUM(E28:E32)</f>
        <v>0</v>
      </c>
      <c r="F33" s="774"/>
      <c r="G33" s="774"/>
      <c r="H33" s="774"/>
    </row>
    <row r="34" spans="1:8" ht="29.25" customHeight="1">
      <c r="G34" s="214" t="s">
        <v>165</v>
      </c>
      <c r="H34" s="226">
        <f>E13+E23+E33</f>
        <v>0</v>
      </c>
    </row>
    <row r="35" spans="1:8" ht="29.25" customHeight="1">
      <c r="H35" s="215"/>
    </row>
    <row r="36" spans="1:8" s="225" customFormat="1" ht="105" customHeight="1">
      <c r="A36" s="745" t="s">
        <v>166</v>
      </c>
      <c r="B36" s="745"/>
      <c r="C36" s="745"/>
      <c r="D36" s="745"/>
      <c r="E36" s="745"/>
      <c r="F36" s="745"/>
      <c r="G36" s="745"/>
      <c r="H36" s="745"/>
    </row>
  </sheetData>
  <mergeCells count="47">
    <mergeCell ref="B11:C11"/>
    <mergeCell ref="A2:H2"/>
    <mergeCell ref="A4:A5"/>
    <mergeCell ref="B4:C5"/>
    <mergeCell ref="D4:D5"/>
    <mergeCell ref="E4:E5"/>
    <mergeCell ref="F4:F5"/>
    <mergeCell ref="G4:G5"/>
    <mergeCell ref="H4:H5"/>
    <mergeCell ref="B6:C6"/>
    <mergeCell ref="B7:C7"/>
    <mergeCell ref="B8:C8"/>
    <mergeCell ref="B9:C9"/>
    <mergeCell ref="B10:C10"/>
    <mergeCell ref="F21:H21"/>
    <mergeCell ref="B12:C12"/>
    <mergeCell ref="A13:D13"/>
    <mergeCell ref="A16:A17"/>
    <mergeCell ref="B16:B17"/>
    <mergeCell ref="C16:C17"/>
    <mergeCell ref="D16:D17"/>
    <mergeCell ref="E16:E17"/>
    <mergeCell ref="F16:H17"/>
    <mergeCell ref="F18:H18"/>
    <mergeCell ref="F19:H19"/>
    <mergeCell ref="F20:H20"/>
    <mergeCell ref="F22:H22"/>
    <mergeCell ref="A23:D23"/>
    <mergeCell ref="F23:H23"/>
    <mergeCell ref="A26:A27"/>
    <mergeCell ref="B26:C27"/>
    <mergeCell ref="D26:D27"/>
    <mergeCell ref="E26:E27"/>
    <mergeCell ref="F26:H27"/>
    <mergeCell ref="B28:C28"/>
    <mergeCell ref="F28:H28"/>
    <mergeCell ref="B29:C29"/>
    <mergeCell ref="F29:H29"/>
    <mergeCell ref="B30:C30"/>
    <mergeCell ref="F30:H30"/>
    <mergeCell ref="A36:H36"/>
    <mergeCell ref="B31:C31"/>
    <mergeCell ref="F31:H31"/>
    <mergeCell ref="B32:C32"/>
    <mergeCell ref="F32:H32"/>
    <mergeCell ref="A33:D33"/>
    <mergeCell ref="F33:H33"/>
  </mergeCells>
  <phoneticPr fontId="1"/>
  <dataValidations count="2">
    <dataValidation type="list" allowBlank="1" showInputMessage="1" showErrorMessage="1" sqref="F6:F12" xr:uid="{00000000-0002-0000-0A00-000000000000}">
      <formula1>"有,無"</formula1>
    </dataValidation>
    <dataValidation type="list" allowBlank="1" showInputMessage="1" showErrorMessage="1" sqref="G6:G12" xr:uid="{00000000-0002-0000-0A00-000001000000}">
      <formula1>"本邦調達,現地調達,第三国調達"</formula1>
    </dataValidation>
  </dataValidations>
  <pageMargins left="0.70866141732283472" right="0.70866141732283472" top="0.74803149606299213" bottom="0.74803149606299213" header="0.31496062992125984" footer="0.31496062992125984"/>
  <pageSetup paperSize="9" scale="51" orientation="landscape" horizontalDpi="300" verticalDpi="300" r:id="rId1"/>
  <headerFooter>
    <oddHeader>&amp;R(2023年10月版)</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40"/>
  <sheetViews>
    <sheetView view="pageBreakPreview" zoomScale="80" zoomScaleNormal="85" zoomScaleSheetLayoutView="80" workbookViewId="0">
      <selection activeCell="B12" sqref="B12"/>
    </sheetView>
  </sheetViews>
  <sheetFormatPr defaultColWidth="9" defaultRowHeight="14.1"/>
  <cols>
    <col min="1" max="1" width="3.5" style="183" customWidth="1"/>
    <col min="2" max="2" width="14.625" style="209" customWidth="1"/>
    <col min="3" max="3" width="28" style="183" customWidth="1"/>
    <col min="4" max="4" width="8.125" style="183" customWidth="1"/>
    <col min="5" max="5" width="18.625" style="183" customWidth="1"/>
    <col min="6" max="6" width="9.625" style="183" customWidth="1"/>
    <col min="7" max="7" width="21.125" style="183" customWidth="1"/>
    <col min="8" max="9" width="19.625" style="183" customWidth="1"/>
    <col min="10" max="16384" width="9" style="183"/>
  </cols>
  <sheetData>
    <row r="1" spans="1:11" ht="18.75" customHeight="1">
      <c r="A1" s="180"/>
      <c r="B1" s="181"/>
      <c r="C1" s="180"/>
      <c r="D1" s="182"/>
      <c r="G1" s="182"/>
      <c r="H1" s="182"/>
      <c r="I1" s="182" t="s">
        <v>167</v>
      </c>
    </row>
    <row r="2" spans="1:11" ht="24" customHeight="1">
      <c r="A2" s="184"/>
      <c r="B2" s="828" t="s">
        <v>168</v>
      </c>
      <c r="C2" s="828"/>
      <c r="D2" s="828"/>
      <c r="E2" s="828"/>
      <c r="F2" s="828"/>
      <c r="G2" s="828"/>
      <c r="J2" s="268"/>
      <c r="K2" s="268"/>
    </row>
    <row r="3" spans="1:11" ht="24" customHeight="1" thickBot="1">
      <c r="A3" s="180"/>
      <c r="B3" s="111" t="s">
        <v>169</v>
      </c>
      <c r="C3" s="180"/>
      <c r="D3" s="180"/>
    </row>
    <row r="4" spans="1:11" ht="30" customHeight="1">
      <c r="A4" s="185"/>
      <c r="B4" s="829" t="s">
        <v>170</v>
      </c>
      <c r="C4" s="830" t="s">
        <v>171</v>
      </c>
      <c r="D4" s="812" t="s">
        <v>172</v>
      </c>
      <c r="E4" s="831" t="s">
        <v>173</v>
      </c>
      <c r="F4" s="186" t="s">
        <v>174</v>
      </c>
      <c r="G4" s="804" t="s">
        <v>175</v>
      </c>
    </row>
    <row r="5" spans="1:11" ht="24" customHeight="1" thickBot="1">
      <c r="A5" s="187"/>
      <c r="B5" s="809"/>
      <c r="C5" s="811"/>
      <c r="D5" s="813"/>
      <c r="E5" s="832"/>
      <c r="F5" s="188" t="s">
        <v>176</v>
      </c>
      <c r="G5" s="805"/>
      <c r="I5" s="189"/>
    </row>
    <row r="6" spans="1:11" ht="24" customHeight="1" thickTop="1">
      <c r="A6" s="414"/>
      <c r="B6" s="397"/>
      <c r="C6" s="379"/>
      <c r="D6" s="380"/>
      <c r="E6" s="398"/>
      <c r="F6" s="399"/>
      <c r="G6" s="400">
        <f>E6*F6</f>
        <v>0</v>
      </c>
      <c r="I6" s="190"/>
    </row>
    <row r="7" spans="1:11" ht="24" customHeight="1">
      <c r="A7" s="414"/>
      <c r="B7" s="397"/>
      <c r="C7" s="379"/>
      <c r="D7" s="380"/>
      <c r="E7" s="401"/>
      <c r="F7" s="399"/>
      <c r="G7" s="402">
        <f>E7*F7</f>
        <v>0</v>
      </c>
      <c r="I7" s="190"/>
    </row>
    <row r="8" spans="1:11" ht="24" customHeight="1">
      <c r="A8" s="414"/>
      <c r="B8" s="403"/>
      <c r="C8" s="404"/>
      <c r="D8" s="405"/>
      <c r="E8" s="401"/>
      <c r="F8" s="399"/>
      <c r="G8" s="402">
        <f>E8*F8</f>
        <v>0</v>
      </c>
      <c r="I8" s="190"/>
    </row>
    <row r="9" spans="1:11" ht="24" customHeight="1">
      <c r="A9" s="414"/>
      <c r="B9" s="403"/>
      <c r="C9" s="404"/>
      <c r="D9" s="405"/>
      <c r="E9" s="401"/>
      <c r="F9" s="399"/>
      <c r="G9" s="402">
        <f>E9*F9</f>
        <v>0</v>
      </c>
      <c r="I9" s="190"/>
    </row>
    <row r="10" spans="1:11" ht="24" customHeight="1">
      <c r="A10" s="414"/>
      <c r="B10" s="397"/>
      <c r="C10" s="379"/>
      <c r="D10" s="380"/>
      <c r="E10" s="398"/>
      <c r="F10" s="399"/>
      <c r="G10" s="402">
        <f>E10*F10</f>
        <v>0</v>
      </c>
      <c r="I10" s="190"/>
    </row>
    <row r="11" spans="1:11" ht="24" customHeight="1">
      <c r="A11" s="414"/>
      <c r="B11" s="403"/>
      <c r="C11" s="404"/>
      <c r="D11" s="405"/>
      <c r="E11" s="401"/>
      <c r="F11" s="399"/>
      <c r="G11" s="406">
        <f t="shared" ref="G11:G13" si="0">E11*F11</f>
        <v>0</v>
      </c>
      <c r="I11" s="190"/>
    </row>
    <row r="12" spans="1:11" ht="24" customHeight="1">
      <c r="A12" s="414"/>
      <c r="B12" s="403"/>
      <c r="C12" s="404"/>
      <c r="D12" s="405"/>
      <c r="E12" s="401"/>
      <c r="F12" s="399"/>
      <c r="G12" s="407">
        <f t="shared" si="0"/>
        <v>0</v>
      </c>
      <c r="I12" s="190"/>
    </row>
    <row r="13" spans="1:11" ht="24" customHeight="1">
      <c r="A13" s="414"/>
      <c r="B13" s="403"/>
      <c r="C13" s="404"/>
      <c r="D13" s="405"/>
      <c r="E13" s="401"/>
      <c r="F13" s="399"/>
      <c r="G13" s="407">
        <f t="shared" si="0"/>
        <v>0</v>
      </c>
      <c r="I13" s="190"/>
    </row>
    <row r="14" spans="1:11" ht="24" customHeight="1" thickBot="1">
      <c r="A14" s="414"/>
      <c r="B14" s="408"/>
      <c r="C14" s="409"/>
      <c r="D14" s="410"/>
      <c r="E14" s="411"/>
      <c r="F14" s="412"/>
      <c r="G14" s="413">
        <f>E14*F14</f>
        <v>0</v>
      </c>
      <c r="I14" s="190"/>
    </row>
    <row r="15" spans="1:11" ht="27.75" customHeight="1" thickBot="1">
      <c r="A15" s="437"/>
      <c r="B15" s="191"/>
      <c r="C15" s="192"/>
      <c r="D15" s="192"/>
      <c r="E15" s="819" t="s">
        <v>177</v>
      </c>
      <c r="F15" s="820"/>
      <c r="G15" s="193">
        <f>SUM(G6:G14)</f>
        <v>0</v>
      </c>
    </row>
    <row r="16" spans="1:11" ht="45" customHeight="1">
      <c r="A16" s="180"/>
      <c r="B16" s="821"/>
      <c r="C16" s="821"/>
      <c r="D16" s="821"/>
      <c r="E16" s="821"/>
      <c r="F16" s="821"/>
      <c r="G16" s="821"/>
      <c r="H16" s="821"/>
    </row>
    <row r="17" spans="2:9" ht="33.6" customHeight="1" thickBot="1">
      <c r="B17" s="111" t="s">
        <v>178</v>
      </c>
      <c r="C17" s="194"/>
      <c r="D17" s="195"/>
      <c r="E17" s="195"/>
      <c r="F17" s="195"/>
      <c r="G17" s="195"/>
      <c r="H17" s="195"/>
    </row>
    <row r="18" spans="2:9">
      <c r="B18" s="780" t="s">
        <v>146</v>
      </c>
      <c r="C18" s="795" t="s">
        <v>147</v>
      </c>
      <c r="D18" s="786" t="s">
        <v>148</v>
      </c>
      <c r="E18" s="787" t="s">
        <v>162</v>
      </c>
      <c r="F18" s="789" t="s">
        <v>152</v>
      </c>
      <c r="G18" s="791"/>
      <c r="H18" s="196"/>
    </row>
    <row r="19" spans="2:9" ht="31.35" customHeight="1" thickBot="1">
      <c r="B19" s="781"/>
      <c r="C19" s="796"/>
      <c r="D19" s="784"/>
      <c r="E19" s="788"/>
      <c r="F19" s="792"/>
      <c r="G19" s="794"/>
      <c r="H19" s="196"/>
    </row>
    <row r="20" spans="2:9" ht="24" customHeight="1" thickTop="1">
      <c r="B20" s="361"/>
      <c r="C20" s="367"/>
      <c r="D20" s="362"/>
      <c r="E20" s="363"/>
      <c r="F20" s="822"/>
      <c r="G20" s="823"/>
      <c r="H20" s="197"/>
    </row>
    <row r="21" spans="2:9" ht="24" customHeight="1">
      <c r="B21" s="361"/>
      <c r="C21" s="367"/>
      <c r="D21" s="362"/>
      <c r="E21" s="363"/>
      <c r="F21" s="824"/>
      <c r="G21" s="825"/>
      <c r="H21" s="197"/>
    </row>
    <row r="22" spans="2:9" ht="24" customHeight="1">
      <c r="B22" s="361"/>
      <c r="C22" s="367"/>
      <c r="D22" s="362"/>
      <c r="E22" s="363"/>
      <c r="F22" s="824"/>
      <c r="G22" s="825"/>
      <c r="H22" s="197"/>
    </row>
    <row r="23" spans="2:9" ht="24" customHeight="1">
      <c r="B23" s="364"/>
      <c r="C23" s="367"/>
      <c r="D23" s="362"/>
      <c r="E23" s="363"/>
      <c r="F23" s="824"/>
      <c r="G23" s="825"/>
      <c r="H23" s="197"/>
    </row>
    <row r="24" spans="2:9" ht="24" customHeight="1">
      <c r="B24" s="394"/>
      <c r="C24" s="395"/>
      <c r="D24" s="396"/>
      <c r="E24" s="440"/>
      <c r="F24" s="826"/>
      <c r="G24" s="827"/>
      <c r="H24" s="197"/>
    </row>
    <row r="25" spans="2:9" ht="32.85" customHeight="1">
      <c r="B25" s="816" t="s">
        <v>179</v>
      </c>
      <c r="C25" s="817"/>
      <c r="D25" s="817"/>
      <c r="E25" s="439">
        <f>SUM(E20:E24)</f>
        <v>0</v>
      </c>
      <c r="F25" s="818"/>
      <c r="G25" s="818"/>
      <c r="H25" s="818"/>
    </row>
    <row r="26" spans="2:9" ht="16.350000000000001" customHeight="1">
      <c r="B26" s="199"/>
      <c r="C26" s="199"/>
      <c r="D26" s="199"/>
      <c r="E26" s="200"/>
      <c r="F26" s="472"/>
      <c r="G26" s="472"/>
      <c r="H26" s="472"/>
    </row>
    <row r="27" spans="2:9" ht="32.85" customHeight="1" thickBot="1">
      <c r="B27" s="111" t="s">
        <v>180</v>
      </c>
      <c r="C27" s="199"/>
      <c r="D27" s="199"/>
      <c r="E27" s="200"/>
      <c r="F27" s="472"/>
      <c r="G27" s="472"/>
      <c r="H27" s="472"/>
    </row>
    <row r="28" spans="2:9" ht="23.85" customHeight="1">
      <c r="B28" s="808" t="s">
        <v>181</v>
      </c>
      <c r="C28" s="810" t="s">
        <v>182</v>
      </c>
      <c r="D28" s="812" t="s">
        <v>172</v>
      </c>
      <c r="E28" s="814" t="s">
        <v>183</v>
      </c>
      <c r="F28" s="814"/>
      <c r="G28" s="814" t="s">
        <v>184</v>
      </c>
      <c r="H28" s="815"/>
      <c r="I28" s="804" t="s">
        <v>175</v>
      </c>
    </row>
    <row r="29" spans="2:9" ht="23.85" customHeight="1" thickBot="1">
      <c r="B29" s="809"/>
      <c r="C29" s="811"/>
      <c r="D29" s="813"/>
      <c r="E29" s="201" t="s">
        <v>160</v>
      </c>
      <c r="F29" s="201" t="s">
        <v>12</v>
      </c>
      <c r="G29" s="201" t="s">
        <v>160</v>
      </c>
      <c r="H29" s="202" t="s">
        <v>12</v>
      </c>
      <c r="I29" s="805"/>
    </row>
    <row r="30" spans="2:9" ht="26.1" customHeight="1" thickTop="1">
      <c r="B30" s="378"/>
      <c r="C30" s="379"/>
      <c r="D30" s="380"/>
      <c r="E30" s="381"/>
      <c r="F30" s="382"/>
      <c r="G30" s="381"/>
      <c r="H30" s="383"/>
      <c r="I30" s="203">
        <f>E30*F30+G30*H30</f>
        <v>0</v>
      </c>
    </row>
    <row r="31" spans="2:9" ht="26.1" customHeight="1">
      <c r="B31" s="384"/>
      <c r="C31" s="379"/>
      <c r="D31" s="380"/>
      <c r="E31" s="385"/>
      <c r="F31" s="386"/>
      <c r="G31" s="385"/>
      <c r="H31" s="387"/>
      <c r="I31" s="204">
        <f t="shared" ref="I31:I35" si="1">E31*F31+G31*H31</f>
        <v>0</v>
      </c>
    </row>
    <row r="32" spans="2:9" ht="26.1" customHeight="1">
      <c r="B32" s="384"/>
      <c r="C32" s="379"/>
      <c r="D32" s="380"/>
      <c r="E32" s="385"/>
      <c r="F32" s="386"/>
      <c r="G32" s="385"/>
      <c r="H32" s="387"/>
      <c r="I32" s="204">
        <f t="shared" si="1"/>
        <v>0</v>
      </c>
    </row>
    <row r="33" spans="2:9" ht="26.1" customHeight="1">
      <c r="B33" s="384"/>
      <c r="C33" s="379"/>
      <c r="D33" s="380"/>
      <c r="E33" s="385"/>
      <c r="F33" s="386"/>
      <c r="G33" s="385"/>
      <c r="H33" s="387"/>
      <c r="I33" s="204">
        <f t="shared" si="1"/>
        <v>0</v>
      </c>
    </row>
    <row r="34" spans="2:9" ht="26.1" customHeight="1">
      <c r="B34" s="384"/>
      <c r="C34" s="379"/>
      <c r="D34" s="380"/>
      <c r="E34" s="385"/>
      <c r="F34" s="386"/>
      <c r="G34" s="385"/>
      <c r="H34" s="387"/>
      <c r="I34" s="204">
        <f t="shared" si="1"/>
        <v>0</v>
      </c>
    </row>
    <row r="35" spans="2:9" ht="26.1" customHeight="1" thickBot="1">
      <c r="B35" s="388"/>
      <c r="C35" s="389"/>
      <c r="D35" s="390"/>
      <c r="E35" s="391"/>
      <c r="F35" s="392"/>
      <c r="G35" s="391"/>
      <c r="H35" s="393"/>
      <c r="I35" s="205">
        <f t="shared" si="1"/>
        <v>0</v>
      </c>
    </row>
    <row r="36" spans="2:9" ht="26.1" customHeight="1" thickBot="1">
      <c r="B36" s="206"/>
      <c r="C36" s="206"/>
      <c r="D36" s="206"/>
      <c r="E36" s="206"/>
      <c r="F36" s="206"/>
      <c r="G36" s="207"/>
      <c r="H36" s="208" t="s">
        <v>42</v>
      </c>
      <c r="I36" s="198">
        <f>SUM(I30:I35)</f>
        <v>0</v>
      </c>
    </row>
    <row r="37" spans="2:9" ht="16.350000000000001" customHeight="1" thickBot="1">
      <c r="G37" s="210"/>
      <c r="H37" s="211"/>
      <c r="I37" s="200"/>
    </row>
    <row r="38" spans="2:9" ht="39" customHeight="1" thickBot="1">
      <c r="E38" s="471"/>
      <c r="F38" s="212" t="s">
        <v>185</v>
      </c>
      <c r="G38" s="213">
        <f>G15+E25+I36</f>
        <v>0</v>
      </c>
    </row>
    <row r="40" spans="2:9" ht="61.35" customHeight="1">
      <c r="B40" s="806" t="s">
        <v>186</v>
      </c>
      <c r="C40" s="807"/>
      <c r="D40" s="807"/>
      <c r="E40" s="807"/>
      <c r="F40" s="807"/>
      <c r="G40" s="807"/>
      <c r="H40" s="807"/>
      <c r="I40" s="807"/>
    </row>
  </sheetData>
  <mergeCells count="27">
    <mergeCell ref="B2:G2"/>
    <mergeCell ref="B4:B5"/>
    <mergeCell ref="C4:C5"/>
    <mergeCell ref="D4:D5"/>
    <mergeCell ref="E4:E5"/>
    <mergeCell ref="G4:G5"/>
    <mergeCell ref="B25:D25"/>
    <mergeCell ref="F25:H25"/>
    <mergeCell ref="E15:F15"/>
    <mergeCell ref="B16:H16"/>
    <mergeCell ref="B18:B19"/>
    <mergeCell ref="C18:C19"/>
    <mergeCell ref="D18:D19"/>
    <mergeCell ref="E18:E19"/>
    <mergeCell ref="F18:G19"/>
    <mergeCell ref="F20:G20"/>
    <mergeCell ref="F21:G21"/>
    <mergeCell ref="F22:G22"/>
    <mergeCell ref="F23:G23"/>
    <mergeCell ref="F24:G24"/>
    <mergeCell ref="I28:I29"/>
    <mergeCell ref="B40:I40"/>
    <mergeCell ref="B28:B29"/>
    <mergeCell ref="C28:C29"/>
    <mergeCell ref="D28:D29"/>
    <mergeCell ref="E28:F28"/>
    <mergeCell ref="G28:H28"/>
  </mergeCells>
  <phoneticPr fontId="1"/>
  <pageMargins left="0.70866141732283472" right="0.70866141732283472" top="0.74803149606299213" bottom="0.74803149606299213" header="0.31496062992125984" footer="0.31496062992125984"/>
  <pageSetup paperSize="9" scale="47" orientation="landscape" horizontalDpi="300" verticalDpi="300" r:id="rId1"/>
  <headerFooter>
    <oddHeader>&amp;R(2023年10月版)</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27"/>
  <sheetViews>
    <sheetView view="pageBreakPreview" zoomScale="80" zoomScaleNormal="100" zoomScaleSheetLayoutView="80" workbookViewId="0">
      <selection activeCell="O18" sqref="O18"/>
    </sheetView>
  </sheetViews>
  <sheetFormatPr defaultColWidth="9" defaultRowHeight="14.1"/>
  <cols>
    <col min="1" max="1" width="2.5" style="183" customWidth="1"/>
    <col min="2" max="2" width="14.625" style="209" customWidth="1"/>
    <col min="3" max="3" width="25" style="183" customWidth="1"/>
    <col min="4" max="4" width="8.125" style="183" customWidth="1"/>
    <col min="5" max="5" width="18.625" style="183" customWidth="1"/>
    <col min="6" max="6" width="9" style="183"/>
    <col min="7" max="7" width="21.125" style="183" customWidth="1"/>
    <col min="8" max="8" width="9" style="183"/>
    <col min="9" max="9" width="11.125" style="183" customWidth="1"/>
    <col min="10" max="10" width="9" style="183"/>
    <col min="11" max="11" width="4.125" style="183" customWidth="1"/>
    <col min="12" max="16384" width="9" style="183"/>
  </cols>
  <sheetData>
    <row r="1" spans="1:12" ht="18.75" customHeight="1">
      <c r="A1" s="180"/>
      <c r="B1" s="181"/>
      <c r="C1" s="180"/>
      <c r="D1" s="182"/>
      <c r="G1" s="182"/>
      <c r="H1" s="182"/>
      <c r="I1" s="182"/>
      <c r="J1" s="182" t="s">
        <v>187</v>
      </c>
    </row>
    <row r="2" spans="1:12" ht="24" customHeight="1">
      <c r="A2" s="184"/>
      <c r="B2" s="828" t="s">
        <v>188</v>
      </c>
      <c r="C2" s="828"/>
      <c r="D2" s="828"/>
      <c r="E2" s="828"/>
      <c r="F2" s="828"/>
      <c r="G2" s="828"/>
      <c r="L2" s="268"/>
    </row>
    <row r="3" spans="1:12">
      <c r="A3" s="180"/>
      <c r="B3" s="181"/>
      <c r="C3" s="180"/>
      <c r="D3" s="180"/>
    </row>
    <row r="4" spans="1:12" ht="27.6" customHeight="1" thickBot="1">
      <c r="B4" s="111" t="s">
        <v>189</v>
      </c>
      <c r="C4" s="194"/>
      <c r="D4" s="195"/>
      <c r="E4" s="195"/>
      <c r="F4" s="195"/>
      <c r="G4" s="195"/>
      <c r="H4" s="195"/>
    </row>
    <row r="5" spans="1:12">
      <c r="B5" s="780" t="s">
        <v>146</v>
      </c>
      <c r="C5" s="795" t="s">
        <v>147</v>
      </c>
      <c r="D5" s="786" t="s">
        <v>148</v>
      </c>
      <c r="E5" s="787" t="s">
        <v>162</v>
      </c>
      <c r="F5" s="789" t="s">
        <v>152</v>
      </c>
      <c r="G5" s="791"/>
      <c r="H5" s="196"/>
    </row>
    <row r="6" spans="1:12" ht="31.35" customHeight="1" thickBot="1">
      <c r="B6" s="781"/>
      <c r="C6" s="796"/>
      <c r="D6" s="784"/>
      <c r="E6" s="788"/>
      <c r="F6" s="792"/>
      <c r="G6" s="794"/>
      <c r="H6" s="196"/>
    </row>
    <row r="7" spans="1:12" ht="24" customHeight="1" thickTop="1">
      <c r="B7" s="361"/>
      <c r="C7" s="367"/>
      <c r="D7" s="362"/>
      <c r="E7" s="363"/>
      <c r="F7" s="822"/>
      <c r="G7" s="823"/>
      <c r="H7" s="197"/>
    </row>
    <row r="8" spans="1:12" ht="24" customHeight="1">
      <c r="B8" s="361"/>
      <c r="C8" s="367"/>
      <c r="D8" s="362"/>
      <c r="E8" s="363"/>
      <c r="F8" s="824"/>
      <c r="G8" s="825"/>
      <c r="H8" s="197"/>
    </row>
    <row r="9" spans="1:12" ht="24" customHeight="1">
      <c r="B9" s="361"/>
      <c r="C9" s="367"/>
      <c r="D9" s="362"/>
      <c r="E9" s="363"/>
      <c r="F9" s="824"/>
      <c r="G9" s="825"/>
      <c r="H9" s="197"/>
    </row>
    <row r="10" spans="1:12" ht="24" customHeight="1">
      <c r="B10" s="364"/>
      <c r="C10" s="367"/>
      <c r="D10" s="362"/>
      <c r="E10" s="363"/>
      <c r="F10" s="824"/>
      <c r="G10" s="825"/>
      <c r="H10" s="197"/>
    </row>
    <row r="11" spans="1:12" ht="24" customHeight="1">
      <c r="B11" s="365"/>
      <c r="C11" s="368"/>
      <c r="D11" s="366"/>
      <c r="E11" s="440"/>
      <c r="F11" s="826"/>
      <c r="G11" s="827"/>
      <c r="H11" s="197"/>
    </row>
    <row r="12" spans="1:12" ht="32.85" customHeight="1">
      <c r="B12" s="772" t="s">
        <v>179</v>
      </c>
      <c r="C12" s="773"/>
      <c r="D12" s="773"/>
      <c r="E12" s="439">
        <f>SUM(E7:E11)</f>
        <v>0</v>
      </c>
      <c r="F12" s="774"/>
      <c r="G12" s="774"/>
      <c r="H12" s="818"/>
    </row>
    <row r="13" spans="1:12" ht="18" customHeight="1">
      <c r="B13" s="206"/>
      <c r="C13" s="206"/>
      <c r="D13" s="206"/>
      <c r="E13" s="206"/>
      <c r="F13" s="206"/>
      <c r="G13" s="214"/>
      <c r="H13" s="215"/>
    </row>
    <row r="14" spans="1:12" ht="39" customHeight="1" thickBot="1">
      <c r="B14" s="111" t="s">
        <v>190</v>
      </c>
      <c r="C14" s="199"/>
      <c r="D14" s="199"/>
      <c r="E14" s="200"/>
      <c r="F14" s="472"/>
      <c r="G14" s="472"/>
      <c r="H14" s="472"/>
    </row>
    <row r="15" spans="1:12">
      <c r="B15" s="808" t="s">
        <v>191</v>
      </c>
      <c r="C15" s="810" t="s">
        <v>182</v>
      </c>
      <c r="D15" s="812" t="s">
        <v>172</v>
      </c>
      <c r="E15" s="814" t="s">
        <v>183</v>
      </c>
      <c r="F15" s="814"/>
      <c r="G15" s="814" t="s">
        <v>184</v>
      </c>
      <c r="H15" s="815"/>
      <c r="I15" s="804" t="s">
        <v>192</v>
      </c>
      <c r="J15" s="833" t="s">
        <v>193</v>
      </c>
    </row>
    <row r="16" spans="1:12" ht="14.45" thickBot="1">
      <c r="B16" s="809"/>
      <c r="C16" s="811"/>
      <c r="D16" s="813"/>
      <c r="E16" s="201" t="s">
        <v>160</v>
      </c>
      <c r="F16" s="201" t="s">
        <v>12</v>
      </c>
      <c r="G16" s="201" t="s">
        <v>160</v>
      </c>
      <c r="H16" s="202" t="s">
        <v>12</v>
      </c>
      <c r="I16" s="805"/>
      <c r="J16" s="834"/>
    </row>
    <row r="17" spans="2:10" ht="21.6" customHeight="1" thickTop="1">
      <c r="B17" s="378"/>
      <c r="C17" s="379"/>
      <c r="D17" s="380"/>
      <c r="E17" s="381"/>
      <c r="F17" s="382"/>
      <c r="G17" s="382"/>
      <c r="H17" s="383"/>
      <c r="I17" s="203">
        <f>E17*F17+G17*H17</f>
        <v>0</v>
      </c>
      <c r="J17" s="216"/>
    </row>
    <row r="18" spans="2:10" ht="21.6" customHeight="1">
      <c r="B18" s="384"/>
      <c r="C18" s="379"/>
      <c r="D18" s="380"/>
      <c r="E18" s="385"/>
      <c r="F18" s="386"/>
      <c r="G18" s="386"/>
      <c r="H18" s="387"/>
      <c r="I18" s="204">
        <f t="shared" ref="I18:I22" si="0">E18*F18+G18*H18</f>
        <v>0</v>
      </c>
      <c r="J18" s="217"/>
    </row>
    <row r="19" spans="2:10" ht="21.6" customHeight="1">
      <c r="B19" s="384"/>
      <c r="C19" s="379"/>
      <c r="D19" s="380"/>
      <c r="E19" s="385"/>
      <c r="F19" s="386"/>
      <c r="G19" s="386"/>
      <c r="H19" s="387"/>
      <c r="I19" s="204">
        <f t="shared" si="0"/>
        <v>0</v>
      </c>
      <c r="J19" s="217"/>
    </row>
    <row r="20" spans="2:10" ht="21.6" customHeight="1">
      <c r="B20" s="384"/>
      <c r="C20" s="379"/>
      <c r="D20" s="380"/>
      <c r="E20" s="385"/>
      <c r="F20" s="386"/>
      <c r="G20" s="386"/>
      <c r="H20" s="387"/>
      <c r="I20" s="204">
        <f t="shared" si="0"/>
        <v>0</v>
      </c>
      <c r="J20" s="217"/>
    </row>
    <row r="21" spans="2:10" ht="21.6" customHeight="1">
      <c r="B21" s="384"/>
      <c r="C21" s="379"/>
      <c r="D21" s="380"/>
      <c r="E21" s="385"/>
      <c r="F21" s="386"/>
      <c r="G21" s="386"/>
      <c r="H21" s="387"/>
      <c r="I21" s="204">
        <f t="shared" si="0"/>
        <v>0</v>
      </c>
      <c r="J21" s="217"/>
    </row>
    <row r="22" spans="2:10" ht="21.6" customHeight="1" thickBot="1">
      <c r="B22" s="388"/>
      <c r="C22" s="389"/>
      <c r="D22" s="390"/>
      <c r="E22" s="391"/>
      <c r="F22" s="392"/>
      <c r="G22" s="392"/>
      <c r="H22" s="393"/>
      <c r="I22" s="205">
        <f t="shared" si="0"/>
        <v>0</v>
      </c>
      <c r="J22" s="218"/>
    </row>
    <row r="23" spans="2:10" ht="20.25" customHeight="1" thickBot="1">
      <c r="B23" s="206"/>
      <c r="C23" s="206"/>
      <c r="D23" s="206"/>
      <c r="E23" s="206"/>
      <c r="F23" s="206"/>
      <c r="G23" s="207"/>
      <c r="H23" s="208" t="s">
        <v>42</v>
      </c>
      <c r="I23" s="198">
        <f>SUM(I17:I22)</f>
        <v>0</v>
      </c>
    </row>
    <row r="24" spans="2:10" ht="14.45" thickBot="1">
      <c r="G24" s="210"/>
      <c r="H24" s="211"/>
      <c r="I24" s="200"/>
    </row>
    <row r="25" spans="2:10" ht="32.85" customHeight="1" thickBot="1">
      <c r="E25" s="471"/>
      <c r="F25" s="212" t="s">
        <v>194</v>
      </c>
      <c r="G25" s="213">
        <f>E12+I23</f>
        <v>0</v>
      </c>
    </row>
    <row r="27" spans="2:10" ht="73.349999999999994" customHeight="1">
      <c r="B27" s="835" t="s">
        <v>195</v>
      </c>
      <c r="C27" s="807"/>
      <c r="D27" s="807"/>
      <c r="E27" s="807"/>
      <c r="F27" s="807"/>
      <c r="G27" s="807"/>
      <c r="H27" s="807"/>
      <c r="I27" s="807"/>
    </row>
  </sheetData>
  <mergeCells count="21">
    <mergeCell ref="B12:D12"/>
    <mergeCell ref="F12:H12"/>
    <mergeCell ref="B2:G2"/>
    <mergeCell ref="B5:B6"/>
    <mergeCell ref="C5:C6"/>
    <mergeCell ref="D5:D6"/>
    <mergeCell ref="E5:E6"/>
    <mergeCell ref="F5:G6"/>
    <mergeCell ref="F7:G7"/>
    <mergeCell ref="F8:G8"/>
    <mergeCell ref="F9:G9"/>
    <mergeCell ref="F10:G10"/>
    <mergeCell ref="F11:G11"/>
    <mergeCell ref="I15:I16"/>
    <mergeCell ref="J15:J16"/>
    <mergeCell ref="B27:I27"/>
    <mergeCell ref="B15:B16"/>
    <mergeCell ref="C15:C16"/>
    <mergeCell ref="D15:D16"/>
    <mergeCell ref="E15:F15"/>
    <mergeCell ref="G15:H15"/>
  </mergeCells>
  <phoneticPr fontId="1"/>
  <pageMargins left="0.70866141732283472" right="0.70866141732283472" top="0.74803149606299213" bottom="0.74803149606299213" header="0.31496062992125984" footer="0.31496062992125984"/>
  <pageSetup paperSize="9" scale="76" orientation="landscape" horizontalDpi="300" verticalDpi="300" r:id="rId1"/>
  <headerFooter>
    <oddHeader>&amp;R(2023年10月版)</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15"/>
  <sheetViews>
    <sheetView view="pageBreakPreview" zoomScale="90" zoomScaleNormal="80" zoomScaleSheetLayoutView="90" workbookViewId="0">
      <selection activeCell="A12" sqref="A12:D12"/>
    </sheetView>
  </sheetViews>
  <sheetFormatPr defaultColWidth="9" defaultRowHeight="14.1"/>
  <cols>
    <col min="1" max="1" width="25.625" customWidth="1"/>
    <col min="2" max="2" width="34.125" customWidth="1"/>
    <col min="3" max="3" width="9.5" bestFit="1" customWidth="1"/>
    <col min="4" max="4" width="21.125" customWidth="1"/>
  </cols>
  <sheetData>
    <row r="1" spans="1:4" ht="32.1" customHeight="1">
      <c r="B1" s="170"/>
      <c r="C1" s="170"/>
      <c r="D1" s="171" t="s">
        <v>196</v>
      </c>
    </row>
    <row r="2" spans="1:4" ht="24.75" customHeight="1">
      <c r="A2" t="s">
        <v>197</v>
      </c>
      <c r="B2" s="49" t="s">
        <v>198</v>
      </c>
      <c r="C2" s="5"/>
      <c r="D2" s="5"/>
    </row>
    <row r="4" spans="1:4" ht="135.75" customHeight="1"/>
    <row r="5" spans="1:4" ht="156" customHeight="1"/>
    <row r="6" spans="1:4" ht="156" customHeight="1"/>
    <row r="7" spans="1:4" ht="107.25" customHeight="1">
      <c r="A7" s="172"/>
      <c r="B7" s="172"/>
      <c r="C7" s="172"/>
      <c r="D7" s="172"/>
    </row>
    <row r="8" spans="1:4" ht="16.5">
      <c r="A8" s="324" t="s">
        <v>199</v>
      </c>
      <c r="B8" s="173"/>
      <c r="C8" s="173"/>
      <c r="D8" s="174"/>
    </row>
    <row r="9" spans="1:4" ht="115.5" customHeight="1">
      <c r="A9" s="175"/>
      <c r="B9" s="176"/>
      <c r="C9" s="176"/>
      <c r="D9" s="177"/>
    </row>
    <row r="10" spans="1:4" s="4" customFormat="1" ht="19.350000000000001" customHeight="1">
      <c r="A10" s="325" t="s">
        <v>200</v>
      </c>
      <c r="B10" s="178"/>
      <c r="C10" s="178"/>
      <c r="D10" s="178"/>
    </row>
    <row r="11" spans="1:4" s="4" customFormat="1" ht="19.350000000000001" customHeight="1">
      <c r="A11" s="325" t="s">
        <v>201</v>
      </c>
      <c r="B11" s="325"/>
      <c r="C11" s="325"/>
      <c r="D11" s="325"/>
    </row>
    <row r="12" spans="1:4" s="4" customFormat="1" ht="54.75" customHeight="1">
      <c r="A12" s="687" t="s">
        <v>202</v>
      </c>
      <c r="B12" s="687"/>
      <c r="C12" s="687"/>
      <c r="D12" s="687"/>
    </row>
    <row r="13" spans="1:4" s="4" customFormat="1" ht="38.1" customHeight="1">
      <c r="A13" s="687" t="s">
        <v>203</v>
      </c>
      <c r="B13" s="687"/>
      <c r="C13" s="687"/>
      <c r="D13" s="687"/>
    </row>
    <row r="14" spans="1:4">
      <c r="A14" s="310" t="s">
        <v>204</v>
      </c>
      <c r="B14" s="310"/>
      <c r="C14" s="310"/>
      <c r="D14" s="310"/>
    </row>
    <row r="15" spans="1:4">
      <c r="A15" s="111"/>
      <c r="B15" s="111"/>
      <c r="C15" s="111"/>
      <c r="D15" s="111"/>
    </row>
  </sheetData>
  <mergeCells count="2">
    <mergeCell ref="A12:D12"/>
    <mergeCell ref="A13:D13"/>
  </mergeCells>
  <phoneticPr fontId="1"/>
  <pageMargins left="0.70866141732283472" right="0.70866141732283472" top="0.74803149606299213" bottom="0.74803149606299213" header="0.31496062992125984" footer="0.31496062992125984"/>
  <pageSetup paperSize="9" scale="54" orientation="landscape" horizontalDpi="300" verticalDpi="300" r:id="rId1"/>
  <headerFooter>
    <oddHeader>&amp;R(2023年10月版)</oddHead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52A78-CC9D-4E45-866A-74A2EAF2C62D}">
  <sheetPr>
    <pageSetUpPr fitToPage="1"/>
  </sheetPr>
  <dimension ref="B1:J33"/>
  <sheetViews>
    <sheetView view="pageBreakPreview" zoomScale="90" zoomScaleNormal="100" zoomScaleSheetLayoutView="90" zoomScalePageLayoutView="80" workbookViewId="0">
      <selection activeCell="B2" sqref="B2:I2"/>
    </sheetView>
  </sheetViews>
  <sheetFormatPr defaultColWidth="9" defaultRowHeight="14.1"/>
  <cols>
    <col min="1" max="1" width="2.125" style="111" customWidth="1"/>
    <col min="2" max="2" width="16.625" style="111" customWidth="1"/>
    <col min="3" max="3" width="14.125" style="111" customWidth="1"/>
    <col min="4" max="5" width="14" style="111" customWidth="1"/>
    <col min="6" max="6" width="3.375" style="111" customWidth="1"/>
    <col min="7" max="7" width="21.875" style="111" customWidth="1"/>
    <col min="8" max="8" width="9.375" style="111" customWidth="1"/>
    <col min="9" max="9" width="20.625" style="111" customWidth="1"/>
    <col min="10" max="16384" width="9" style="111"/>
  </cols>
  <sheetData>
    <row r="1" spans="2:10" ht="15" customHeight="1">
      <c r="B1" s="481"/>
      <c r="C1" s="481"/>
      <c r="D1" s="481"/>
      <c r="E1" s="481"/>
      <c r="F1" s="481"/>
      <c r="G1" s="482"/>
      <c r="H1" s="482"/>
      <c r="I1" s="483"/>
      <c r="J1" s="483" t="s">
        <v>205</v>
      </c>
    </row>
    <row r="2" spans="2:10" ht="30" customHeight="1">
      <c r="B2" s="839" t="s">
        <v>206</v>
      </c>
      <c r="C2" s="839"/>
      <c r="D2" s="839"/>
      <c r="E2" s="839"/>
      <c r="F2" s="839"/>
      <c r="G2" s="839"/>
      <c r="H2" s="839"/>
      <c r="I2" s="839"/>
      <c r="J2" s="481"/>
    </row>
    <row r="3" spans="2:10" ht="18" customHeight="1">
      <c r="B3" s="481"/>
      <c r="C3" s="481"/>
      <c r="D3" s="481"/>
      <c r="E3" s="481"/>
      <c r="F3" s="481"/>
      <c r="G3" s="481"/>
      <c r="H3" s="483" t="s">
        <v>207</v>
      </c>
      <c r="I3" s="484"/>
      <c r="J3" s="481"/>
    </row>
    <row r="4" spans="2:10" ht="18" customHeight="1">
      <c r="B4" s="481"/>
      <c r="C4" s="481"/>
      <c r="D4" s="481"/>
      <c r="E4" s="481"/>
      <c r="F4" s="481"/>
      <c r="G4" s="481"/>
      <c r="H4" s="481"/>
      <c r="I4" s="481"/>
      <c r="J4" s="481"/>
    </row>
    <row r="5" spans="2:10" ht="18" customHeight="1">
      <c r="B5" s="484" t="s">
        <v>208</v>
      </c>
      <c r="C5" s="484"/>
      <c r="D5" s="484"/>
      <c r="E5" s="484"/>
      <c r="F5" s="484"/>
      <c r="G5" s="485">
        <v>0</v>
      </c>
      <c r="H5" s="483"/>
      <c r="I5" s="481"/>
      <c r="J5" s="481"/>
    </row>
    <row r="6" spans="2:10" ht="18" customHeight="1">
      <c r="B6" s="481" t="s">
        <v>209</v>
      </c>
      <c r="C6" s="481"/>
      <c r="D6" s="481"/>
      <c r="E6" s="481"/>
      <c r="F6" s="481"/>
      <c r="G6" s="481"/>
      <c r="H6" s="481"/>
      <c r="I6" s="481"/>
      <c r="J6" s="481"/>
    </row>
    <row r="7" spans="2:10" ht="18" customHeight="1">
      <c r="B7" s="840" t="s">
        <v>210</v>
      </c>
      <c r="C7" s="841"/>
      <c r="D7" s="481"/>
      <c r="E7" s="481"/>
      <c r="F7" s="481"/>
      <c r="G7" s="481"/>
      <c r="H7" s="481"/>
      <c r="I7" s="481"/>
      <c r="J7" s="481"/>
    </row>
    <row r="8" spans="2:10" ht="18" customHeight="1">
      <c r="B8" s="842" t="s">
        <v>211</v>
      </c>
      <c r="C8" s="843"/>
      <c r="D8" s="481"/>
      <c r="E8" s="481"/>
      <c r="F8" s="483" t="s">
        <v>212</v>
      </c>
      <c r="G8" s="486" t="e">
        <f>VLOOKUP(B8,#REF!,5,FALSE)</f>
        <v>#REF!</v>
      </c>
      <c r="H8" s="487"/>
      <c r="I8" s="488"/>
      <c r="J8" s="481"/>
    </row>
    <row r="9" spans="2:10" ht="18" customHeight="1">
      <c r="B9" s="844" t="s">
        <v>213</v>
      </c>
      <c r="C9" s="844"/>
      <c r="D9" s="481"/>
      <c r="E9" s="481"/>
      <c r="F9" s="483" t="s">
        <v>214</v>
      </c>
      <c r="G9" s="486" t="e">
        <f>VLOOKUP(B9,#REF!,5,)</f>
        <v>#REF!</v>
      </c>
      <c r="H9" s="487"/>
      <c r="I9" s="488"/>
      <c r="J9" s="481"/>
    </row>
    <row r="10" spans="2:10" ht="18" customHeight="1">
      <c r="B10" s="481"/>
      <c r="C10" s="481"/>
      <c r="D10" s="481"/>
      <c r="E10" s="481"/>
      <c r="F10" s="483" t="s">
        <v>215</v>
      </c>
      <c r="G10" s="486">
        <v>0</v>
      </c>
      <c r="H10" s="487"/>
      <c r="I10" s="488"/>
      <c r="J10" s="481"/>
    </row>
    <row r="11" spans="2:10" ht="18" customHeight="1">
      <c r="B11" s="481"/>
      <c r="C11" s="481"/>
      <c r="D11" s="481"/>
      <c r="E11" s="481"/>
      <c r="F11" s="481"/>
      <c r="G11" s="481"/>
      <c r="H11" s="481"/>
      <c r="I11" s="489"/>
      <c r="J11" s="481"/>
    </row>
    <row r="12" spans="2:10" ht="18" customHeight="1">
      <c r="B12" s="481"/>
      <c r="C12" s="481"/>
      <c r="D12" s="481"/>
      <c r="E12" s="481"/>
      <c r="F12" s="481"/>
      <c r="G12" s="481"/>
      <c r="H12" s="483"/>
      <c r="I12" s="489"/>
      <c r="J12" s="481"/>
    </row>
    <row r="13" spans="2:10" ht="18" customHeight="1">
      <c r="B13" s="481" t="s">
        <v>216</v>
      </c>
      <c r="C13" s="481"/>
      <c r="D13" s="845" t="s">
        <v>217</v>
      </c>
      <c r="E13" s="845"/>
      <c r="F13" s="845"/>
      <c r="G13" s="845"/>
      <c r="H13" s="845"/>
      <c r="I13" s="845"/>
      <c r="J13" s="481"/>
    </row>
    <row r="14" spans="2:10" ht="35.450000000000003" customHeight="1">
      <c r="B14" s="836" t="s">
        <v>218</v>
      </c>
      <c r="C14" s="836"/>
      <c r="D14" s="837" t="s">
        <v>219</v>
      </c>
      <c r="E14" s="837"/>
      <c r="F14" s="490" t="s">
        <v>220</v>
      </c>
      <c r="G14" s="838" t="s">
        <v>221</v>
      </c>
      <c r="H14" s="838"/>
      <c r="I14" s="838"/>
      <c r="J14" s="481"/>
    </row>
    <row r="15" spans="2:10" ht="18" customHeight="1">
      <c r="B15" s="846" t="s">
        <v>222</v>
      </c>
      <c r="C15" s="855"/>
      <c r="D15" s="852" t="s">
        <v>223</v>
      </c>
      <c r="E15" s="853"/>
      <c r="F15" s="481"/>
      <c r="G15" s="481"/>
      <c r="H15" s="481"/>
      <c r="I15" s="491"/>
      <c r="J15" s="481"/>
    </row>
    <row r="16" spans="2:10" ht="18" customHeight="1">
      <c r="B16" s="856"/>
      <c r="C16" s="857"/>
      <c r="D16" s="481" t="s">
        <v>224</v>
      </c>
      <c r="E16" s="481"/>
      <c r="F16" s="481"/>
      <c r="G16" s="482"/>
      <c r="H16" s="482"/>
      <c r="I16" s="491"/>
      <c r="J16" s="481"/>
    </row>
    <row r="17" spans="2:10" ht="18" customHeight="1">
      <c r="B17" s="856"/>
      <c r="C17" s="857"/>
      <c r="D17" s="481"/>
      <c r="E17" s="482"/>
      <c r="F17" s="482"/>
      <c r="G17" s="482"/>
      <c r="H17" s="482"/>
      <c r="I17" s="481"/>
      <c r="J17" s="492"/>
    </row>
    <row r="18" spans="2:10" ht="18" customHeight="1">
      <c r="B18" s="858"/>
      <c r="C18" s="859"/>
      <c r="D18" s="484"/>
      <c r="E18" s="484"/>
      <c r="F18" s="484"/>
      <c r="G18" s="484"/>
      <c r="H18" s="484"/>
      <c r="I18" s="493"/>
      <c r="J18" s="481"/>
    </row>
    <row r="19" spans="2:10" ht="18" customHeight="1">
      <c r="B19" s="846" t="s">
        <v>225</v>
      </c>
      <c r="C19" s="847"/>
      <c r="D19" s="852" t="s">
        <v>223</v>
      </c>
      <c r="E19" s="853"/>
      <c r="F19" s="481"/>
      <c r="G19" s="481"/>
      <c r="H19" s="481"/>
      <c r="I19" s="494"/>
      <c r="J19" s="481"/>
    </row>
    <row r="20" spans="2:10" ht="18" customHeight="1">
      <c r="B20" s="848"/>
      <c r="C20" s="849"/>
      <c r="D20" s="495" t="s">
        <v>226</v>
      </c>
      <c r="E20" s="481"/>
      <c r="F20" s="481"/>
      <c r="G20" s="481"/>
      <c r="H20" s="481"/>
      <c r="I20" s="491"/>
      <c r="J20" s="481"/>
    </row>
    <row r="21" spans="2:10" ht="18" customHeight="1">
      <c r="B21" s="848"/>
      <c r="C21" s="849"/>
      <c r="D21" s="495"/>
      <c r="E21" s="481"/>
      <c r="F21" s="481"/>
      <c r="G21" s="481"/>
      <c r="H21" s="481"/>
      <c r="I21" s="491"/>
      <c r="J21" s="481"/>
    </row>
    <row r="22" spans="2:10" ht="18" customHeight="1">
      <c r="B22" s="850"/>
      <c r="C22" s="851"/>
      <c r="D22" s="484"/>
      <c r="E22" s="484"/>
      <c r="F22" s="484"/>
      <c r="G22" s="484"/>
      <c r="H22" s="484"/>
      <c r="I22" s="493"/>
      <c r="J22" s="481"/>
    </row>
    <row r="23" spans="2:10" ht="18" customHeight="1">
      <c r="B23" s="846" t="s">
        <v>227</v>
      </c>
      <c r="C23" s="847"/>
      <c r="D23" s="852" t="s">
        <v>223</v>
      </c>
      <c r="E23" s="853"/>
      <c r="F23" s="481" t="s">
        <v>228</v>
      </c>
      <c r="G23" s="481"/>
      <c r="H23" s="481"/>
      <c r="I23" s="491"/>
      <c r="J23" s="481"/>
    </row>
    <row r="24" spans="2:10" ht="18" customHeight="1">
      <c r="B24" s="850"/>
      <c r="C24" s="851"/>
      <c r="D24" s="484"/>
      <c r="E24" s="484"/>
      <c r="F24" s="484"/>
      <c r="G24" s="484"/>
      <c r="H24" s="484"/>
      <c r="I24" s="493"/>
      <c r="J24" s="481"/>
    </row>
    <row r="25" spans="2:10">
      <c r="B25" s="846" t="s">
        <v>229</v>
      </c>
      <c r="C25" s="847"/>
      <c r="D25" s="852" t="s">
        <v>223</v>
      </c>
      <c r="E25" s="853"/>
      <c r="F25" s="496" t="s">
        <v>230</v>
      </c>
      <c r="G25" s="497"/>
      <c r="H25" s="497"/>
      <c r="I25" s="498"/>
      <c r="J25" s="481"/>
    </row>
    <row r="26" spans="2:10" ht="18" customHeight="1">
      <c r="B26" s="848"/>
      <c r="C26" s="849"/>
      <c r="D26" s="499" t="s">
        <v>231</v>
      </c>
      <c r="E26" s="500"/>
      <c r="F26" s="500"/>
      <c r="G26" s="500"/>
      <c r="H26" s="500"/>
      <c r="I26" s="501"/>
      <c r="J26" s="481"/>
    </row>
    <row r="27" spans="2:10" ht="18" customHeight="1">
      <c r="B27" s="848"/>
      <c r="C27" s="849"/>
      <c r="D27" s="499"/>
      <c r="E27" s="500"/>
      <c r="F27" s="500"/>
      <c r="G27" s="500"/>
      <c r="H27" s="500"/>
      <c r="I27" s="501"/>
      <c r="J27" s="481"/>
    </row>
    <row r="28" spans="2:10" ht="18" customHeight="1">
      <c r="B28" s="850"/>
      <c r="C28" s="851"/>
      <c r="D28" s="502"/>
      <c r="E28" s="503"/>
      <c r="F28" s="503"/>
      <c r="G28" s="503"/>
      <c r="H28" s="503"/>
      <c r="I28" s="504"/>
      <c r="J28" s="481"/>
    </row>
    <row r="29" spans="2:10" ht="18" customHeight="1">
      <c r="B29" s="854" t="s">
        <v>232</v>
      </c>
      <c r="C29" s="855"/>
      <c r="D29" s="481"/>
      <c r="E29" s="481"/>
      <c r="F29" s="481"/>
      <c r="G29" s="481"/>
      <c r="H29" s="481"/>
      <c r="I29" s="491"/>
      <c r="J29" s="481"/>
    </row>
    <row r="30" spans="2:10" ht="18" customHeight="1">
      <c r="B30" s="856"/>
      <c r="C30" s="857"/>
      <c r="D30" s="481"/>
      <c r="E30" s="481"/>
      <c r="F30" s="481"/>
      <c r="G30" s="481"/>
      <c r="H30" s="481"/>
      <c r="I30" s="491"/>
      <c r="J30" s="481"/>
    </row>
    <row r="31" spans="2:10" ht="18" customHeight="1">
      <c r="B31" s="858"/>
      <c r="C31" s="859"/>
      <c r="D31" s="484"/>
      <c r="E31" s="484"/>
      <c r="F31" s="484"/>
      <c r="G31" s="484"/>
      <c r="H31" s="484"/>
      <c r="I31" s="493"/>
      <c r="J31" s="481"/>
    </row>
    <row r="32" spans="2:10" ht="18" customHeight="1">
      <c r="B32" s="481"/>
      <c r="C32" s="481"/>
      <c r="D32" s="481"/>
      <c r="E32" s="481"/>
      <c r="F32" s="481"/>
      <c r="G32" s="481"/>
      <c r="H32" s="481"/>
      <c r="I32" s="481"/>
      <c r="J32" s="481"/>
    </row>
    <row r="33" spans="2:10" ht="156" customHeight="1">
      <c r="B33" s="860" t="s">
        <v>233</v>
      </c>
      <c r="C33" s="861"/>
      <c r="D33" s="861"/>
      <c r="E33" s="861"/>
      <c r="F33" s="861"/>
      <c r="G33" s="861"/>
      <c r="H33" s="861"/>
      <c r="I33" s="861"/>
      <c r="J33" s="481"/>
    </row>
  </sheetData>
  <mergeCells count="18">
    <mergeCell ref="B25:C28"/>
    <mergeCell ref="D25:E25"/>
    <mergeCell ref="B29:C31"/>
    <mergeCell ref="B33:I33"/>
    <mergeCell ref="B15:C18"/>
    <mergeCell ref="D15:E15"/>
    <mergeCell ref="B19:C22"/>
    <mergeCell ref="D19:E19"/>
    <mergeCell ref="B23:C24"/>
    <mergeCell ref="D23:E23"/>
    <mergeCell ref="B14:C14"/>
    <mergeCell ref="D14:E14"/>
    <mergeCell ref="G14:I14"/>
    <mergeCell ref="B2:I2"/>
    <mergeCell ref="B7:C7"/>
    <mergeCell ref="B8:C8"/>
    <mergeCell ref="B9:C9"/>
    <mergeCell ref="D13:I13"/>
  </mergeCells>
  <phoneticPr fontId="1"/>
  <dataValidations count="2">
    <dataValidation type="list" allowBlank="1" showInputMessage="1" showErrorMessage="1" sqref="D15:E15 D19:E19 D23:E23 D25:E25" xr:uid="{6A6F621D-5E71-40C1-B34E-3913DE6550ED}">
      <formula1>"有無を選択,有,無"</formula1>
    </dataValidation>
    <dataValidation type="list" allowBlank="1" showInputMessage="1" showErrorMessage="1" sqref="B8:C9" xr:uid="{2215C303-9B88-4AD7-BB95-0C5BE6A1AEAB}">
      <formula1>#REF!</formula1>
    </dataValidation>
  </dataValidations>
  <pageMargins left="0.70866141732283472" right="0.70866141732283472" top="0.74803149606299213" bottom="0.74803149606299213" header="0.31496062992125984" footer="0.31496062992125984"/>
  <pageSetup paperSize="9" scale="67" orientation="landscape" horizontalDpi="300" verticalDpi="300" r:id="rId1"/>
  <headerFooter>
    <oddHeader>&amp;R(2023年10月版)</oddHead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2"/>
  <sheetViews>
    <sheetView view="pageBreakPreview" zoomScaleNormal="80" zoomScaleSheetLayoutView="100" workbookViewId="0">
      <selection activeCell="J11" sqref="J11"/>
    </sheetView>
  </sheetViews>
  <sheetFormatPr defaultRowHeight="14.1"/>
  <cols>
    <col min="1" max="1" width="9.125" customWidth="1"/>
    <col min="2" max="3" width="17.125" customWidth="1"/>
    <col min="4" max="4" width="12.625" bestFit="1" customWidth="1"/>
    <col min="6" max="6" width="7.625" bestFit="1" customWidth="1"/>
    <col min="7" max="7" width="10.625" bestFit="1" customWidth="1"/>
    <col min="8" max="9" width="10.125" bestFit="1" customWidth="1"/>
    <col min="10" max="10" width="13.625" bestFit="1" customWidth="1"/>
    <col min="254" max="254" width="9.125" customWidth="1"/>
    <col min="255" max="255" width="25" bestFit="1" customWidth="1"/>
    <col min="256" max="256" width="23.625" bestFit="1" customWidth="1"/>
    <col min="257" max="257" width="25.625" bestFit="1" customWidth="1"/>
    <col min="259" max="259" width="19.125" bestFit="1" customWidth="1"/>
    <col min="260" max="260" width="12.625" bestFit="1" customWidth="1"/>
    <col min="262" max="262" width="7.625" bestFit="1" customWidth="1"/>
    <col min="263" max="263" width="10.625" bestFit="1" customWidth="1"/>
    <col min="264" max="265" width="10.125" bestFit="1" customWidth="1"/>
    <col min="266" max="266" width="13.625" bestFit="1" customWidth="1"/>
    <col min="510" max="510" width="9.125" customWidth="1"/>
    <col min="511" max="511" width="25" bestFit="1" customWidth="1"/>
    <col min="512" max="512" width="23.625" bestFit="1" customWidth="1"/>
    <col min="513" max="513" width="25.625" bestFit="1" customWidth="1"/>
    <col min="515" max="515" width="19.125" bestFit="1" customWidth="1"/>
    <col min="516" max="516" width="12.625" bestFit="1" customWidth="1"/>
    <col min="518" max="518" width="7.625" bestFit="1" customWidth="1"/>
    <col min="519" max="519" width="10.625" bestFit="1" customWidth="1"/>
    <col min="520" max="521" width="10.125" bestFit="1" customWidth="1"/>
    <col min="522" max="522" width="13.625" bestFit="1" customWidth="1"/>
    <col min="766" max="766" width="9.125" customWidth="1"/>
    <col min="767" max="767" width="25" bestFit="1" customWidth="1"/>
    <col min="768" max="768" width="23.625" bestFit="1" customWidth="1"/>
    <col min="769" max="769" width="25.625" bestFit="1" customWidth="1"/>
    <col min="771" max="771" width="19.125" bestFit="1" customWidth="1"/>
    <col min="772" max="772" width="12.625" bestFit="1" customWidth="1"/>
    <col min="774" max="774" width="7.625" bestFit="1" customWidth="1"/>
    <col min="775" max="775" width="10.625" bestFit="1" customWidth="1"/>
    <col min="776" max="777" width="10.125" bestFit="1" customWidth="1"/>
    <col min="778" max="778" width="13.625" bestFit="1" customWidth="1"/>
    <col min="1022" max="1022" width="9.125" customWidth="1"/>
    <col min="1023" max="1023" width="25" bestFit="1" customWidth="1"/>
    <col min="1024" max="1024" width="23.625" bestFit="1" customWidth="1"/>
    <col min="1025" max="1025" width="25.625" bestFit="1" customWidth="1"/>
    <col min="1027" max="1027" width="19.125" bestFit="1" customWidth="1"/>
    <col min="1028" max="1028" width="12.625" bestFit="1" customWidth="1"/>
    <col min="1030" max="1030" width="7.625" bestFit="1" customWidth="1"/>
    <col min="1031" max="1031" width="10.625" bestFit="1" customWidth="1"/>
    <col min="1032" max="1033" width="10.125" bestFit="1" customWidth="1"/>
    <col min="1034" max="1034" width="13.625" bestFit="1" customWidth="1"/>
    <col min="1278" max="1278" width="9.125" customWidth="1"/>
    <col min="1279" max="1279" width="25" bestFit="1" customWidth="1"/>
    <col min="1280" max="1280" width="23.625" bestFit="1" customWidth="1"/>
    <col min="1281" max="1281" width="25.625" bestFit="1" customWidth="1"/>
    <col min="1283" max="1283" width="19.125" bestFit="1" customWidth="1"/>
    <col min="1284" max="1284" width="12.625" bestFit="1" customWidth="1"/>
    <col min="1286" max="1286" width="7.625" bestFit="1" customWidth="1"/>
    <col min="1287" max="1287" width="10.625" bestFit="1" customWidth="1"/>
    <col min="1288" max="1289" width="10.125" bestFit="1" customWidth="1"/>
    <col min="1290" max="1290" width="13.625" bestFit="1" customWidth="1"/>
    <col min="1534" max="1534" width="9.125" customWidth="1"/>
    <col min="1535" max="1535" width="25" bestFit="1" customWidth="1"/>
    <col min="1536" max="1536" width="23.625" bestFit="1" customWidth="1"/>
    <col min="1537" max="1537" width="25.625" bestFit="1" customWidth="1"/>
    <col min="1539" max="1539" width="19.125" bestFit="1" customWidth="1"/>
    <col min="1540" max="1540" width="12.625" bestFit="1" customWidth="1"/>
    <col min="1542" max="1542" width="7.625" bestFit="1" customWidth="1"/>
    <col min="1543" max="1543" width="10.625" bestFit="1" customWidth="1"/>
    <col min="1544" max="1545" width="10.125" bestFit="1" customWidth="1"/>
    <col min="1546" max="1546" width="13.625" bestFit="1" customWidth="1"/>
    <col min="1790" max="1790" width="9.125" customWidth="1"/>
    <col min="1791" max="1791" width="25" bestFit="1" customWidth="1"/>
    <col min="1792" max="1792" width="23.625" bestFit="1" customWidth="1"/>
    <col min="1793" max="1793" width="25.625" bestFit="1" customWidth="1"/>
    <col min="1795" max="1795" width="19.125" bestFit="1" customWidth="1"/>
    <col min="1796" max="1796" width="12.625" bestFit="1" customWidth="1"/>
    <col min="1798" max="1798" width="7.625" bestFit="1" customWidth="1"/>
    <col min="1799" max="1799" width="10.625" bestFit="1" customWidth="1"/>
    <col min="1800" max="1801" width="10.125" bestFit="1" customWidth="1"/>
    <col min="1802" max="1802" width="13.625" bestFit="1" customWidth="1"/>
    <col min="2046" max="2046" width="9.125" customWidth="1"/>
    <col min="2047" max="2047" width="25" bestFit="1" customWidth="1"/>
    <col min="2048" max="2048" width="23.625" bestFit="1" customWidth="1"/>
    <col min="2049" max="2049" width="25.625" bestFit="1" customWidth="1"/>
    <col min="2051" max="2051" width="19.125" bestFit="1" customWidth="1"/>
    <col min="2052" max="2052" width="12.625" bestFit="1" customWidth="1"/>
    <col min="2054" max="2054" width="7.625" bestFit="1" customWidth="1"/>
    <col min="2055" max="2055" width="10.625" bestFit="1" customWidth="1"/>
    <col min="2056" max="2057" width="10.125" bestFit="1" customWidth="1"/>
    <col min="2058" max="2058" width="13.625" bestFit="1" customWidth="1"/>
    <col min="2302" max="2302" width="9.125" customWidth="1"/>
    <col min="2303" max="2303" width="25" bestFit="1" customWidth="1"/>
    <col min="2304" max="2304" width="23.625" bestFit="1" customWidth="1"/>
    <col min="2305" max="2305" width="25.625" bestFit="1" customWidth="1"/>
    <col min="2307" max="2307" width="19.125" bestFit="1" customWidth="1"/>
    <col min="2308" max="2308" width="12.625" bestFit="1" customWidth="1"/>
    <col min="2310" max="2310" width="7.625" bestFit="1" customWidth="1"/>
    <col min="2311" max="2311" width="10.625" bestFit="1" customWidth="1"/>
    <col min="2312" max="2313" width="10.125" bestFit="1" customWidth="1"/>
    <col min="2314" max="2314" width="13.625" bestFit="1" customWidth="1"/>
    <col min="2558" max="2558" width="9.125" customWidth="1"/>
    <col min="2559" max="2559" width="25" bestFit="1" customWidth="1"/>
    <col min="2560" max="2560" width="23.625" bestFit="1" customWidth="1"/>
    <col min="2561" max="2561" width="25.625" bestFit="1" customWidth="1"/>
    <col min="2563" max="2563" width="19.125" bestFit="1" customWidth="1"/>
    <col min="2564" max="2564" width="12.625" bestFit="1" customWidth="1"/>
    <col min="2566" max="2566" width="7.625" bestFit="1" customWidth="1"/>
    <col min="2567" max="2567" width="10.625" bestFit="1" customWidth="1"/>
    <col min="2568" max="2569" width="10.125" bestFit="1" customWidth="1"/>
    <col min="2570" max="2570" width="13.625" bestFit="1" customWidth="1"/>
    <col min="2814" max="2814" width="9.125" customWidth="1"/>
    <col min="2815" max="2815" width="25" bestFit="1" customWidth="1"/>
    <col min="2816" max="2816" width="23.625" bestFit="1" customWidth="1"/>
    <col min="2817" max="2817" width="25.625" bestFit="1" customWidth="1"/>
    <col min="2819" max="2819" width="19.125" bestFit="1" customWidth="1"/>
    <col min="2820" max="2820" width="12.625" bestFit="1" customWidth="1"/>
    <col min="2822" max="2822" width="7.625" bestFit="1" customWidth="1"/>
    <col min="2823" max="2823" width="10.625" bestFit="1" customWidth="1"/>
    <col min="2824" max="2825" width="10.125" bestFit="1" customWidth="1"/>
    <col min="2826" max="2826" width="13.625" bestFit="1" customWidth="1"/>
    <col min="3070" max="3070" width="9.125" customWidth="1"/>
    <col min="3071" max="3071" width="25" bestFit="1" customWidth="1"/>
    <col min="3072" max="3072" width="23.625" bestFit="1" customWidth="1"/>
    <col min="3073" max="3073" width="25.625" bestFit="1" customWidth="1"/>
    <col min="3075" max="3075" width="19.125" bestFit="1" customWidth="1"/>
    <col min="3076" max="3076" width="12.625" bestFit="1" customWidth="1"/>
    <col min="3078" max="3078" width="7.625" bestFit="1" customWidth="1"/>
    <col min="3079" max="3079" width="10.625" bestFit="1" customWidth="1"/>
    <col min="3080" max="3081" width="10.125" bestFit="1" customWidth="1"/>
    <col min="3082" max="3082" width="13.625" bestFit="1" customWidth="1"/>
    <col min="3326" max="3326" width="9.125" customWidth="1"/>
    <col min="3327" max="3327" width="25" bestFit="1" customWidth="1"/>
    <col min="3328" max="3328" width="23.625" bestFit="1" customWidth="1"/>
    <col min="3329" max="3329" width="25.625" bestFit="1" customWidth="1"/>
    <col min="3331" max="3331" width="19.125" bestFit="1" customWidth="1"/>
    <col min="3332" max="3332" width="12.625" bestFit="1" customWidth="1"/>
    <col min="3334" max="3334" width="7.625" bestFit="1" customWidth="1"/>
    <col min="3335" max="3335" width="10.625" bestFit="1" customWidth="1"/>
    <col min="3336" max="3337" width="10.125" bestFit="1" customWidth="1"/>
    <col min="3338" max="3338" width="13.625" bestFit="1" customWidth="1"/>
    <col min="3582" max="3582" width="9.125" customWidth="1"/>
    <col min="3583" max="3583" width="25" bestFit="1" customWidth="1"/>
    <col min="3584" max="3584" width="23.625" bestFit="1" customWidth="1"/>
    <col min="3585" max="3585" width="25.625" bestFit="1" customWidth="1"/>
    <col min="3587" max="3587" width="19.125" bestFit="1" customWidth="1"/>
    <col min="3588" max="3588" width="12.625" bestFit="1" customWidth="1"/>
    <col min="3590" max="3590" width="7.625" bestFit="1" customWidth="1"/>
    <col min="3591" max="3591" width="10.625" bestFit="1" customWidth="1"/>
    <col min="3592" max="3593" width="10.125" bestFit="1" customWidth="1"/>
    <col min="3594" max="3594" width="13.625" bestFit="1" customWidth="1"/>
    <col min="3838" max="3838" width="9.125" customWidth="1"/>
    <col min="3839" max="3839" width="25" bestFit="1" customWidth="1"/>
    <col min="3840" max="3840" width="23.625" bestFit="1" customWidth="1"/>
    <col min="3841" max="3841" width="25.625" bestFit="1" customWidth="1"/>
    <col min="3843" max="3843" width="19.125" bestFit="1" customWidth="1"/>
    <col min="3844" max="3844" width="12.625" bestFit="1" customWidth="1"/>
    <col min="3846" max="3846" width="7.625" bestFit="1" customWidth="1"/>
    <col min="3847" max="3847" width="10.625" bestFit="1" customWidth="1"/>
    <col min="3848" max="3849" width="10.125" bestFit="1" customWidth="1"/>
    <col min="3850" max="3850" width="13.625" bestFit="1" customWidth="1"/>
    <col min="4094" max="4094" width="9.125" customWidth="1"/>
    <col min="4095" max="4095" width="25" bestFit="1" customWidth="1"/>
    <col min="4096" max="4096" width="23.625" bestFit="1" customWidth="1"/>
    <col min="4097" max="4097" width="25.625" bestFit="1" customWidth="1"/>
    <col min="4099" max="4099" width="19.125" bestFit="1" customWidth="1"/>
    <col min="4100" max="4100" width="12.625" bestFit="1" customWidth="1"/>
    <col min="4102" max="4102" width="7.625" bestFit="1" customWidth="1"/>
    <col min="4103" max="4103" width="10.625" bestFit="1" customWidth="1"/>
    <col min="4104" max="4105" width="10.125" bestFit="1" customWidth="1"/>
    <col min="4106" max="4106" width="13.625" bestFit="1" customWidth="1"/>
    <col min="4350" max="4350" width="9.125" customWidth="1"/>
    <col min="4351" max="4351" width="25" bestFit="1" customWidth="1"/>
    <col min="4352" max="4352" width="23.625" bestFit="1" customWidth="1"/>
    <col min="4353" max="4353" width="25.625" bestFit="1" customWidth="1"/>
    <col min="4355" max="4355" width="19.125" bestFit="1" customWidth="1"/>
    <col min="4356" max="4356" width="12.625" bestFit="1" customWidth="1"/>
    <col min="4358" max="4358" width="7.625" bestFit="1" customWidth="1"/>
    <col min="4359" max="4359" width="10.625" bestFit="1" customWidth="1"/>
    <col min="4360" max="4361" width="10.125" bestFit="1" customWidth="1"/>
    <col min="4362" max="4362" width="13.625" bestFit="1" customWidth="1"/>
    <col min="4606" max="4606" width="9.125" customWidth="1"/>
    <col min="4607" max="4607" width="25" bestFit="1" customWidth="1"/>
    <col min="4608" max="4608" width="23.625" bestFit="1" customWidth="1"/>
    <col min="4609" max="4609" width="25.625" bestFit="1" customWidth="1"/>
    <col min="4611" max="4611" width="19.125" bestFit="1" customWidth="1"/>
    <col min="4612" max="4612" width="12.625" bestFit="1" customWidth="1"/>
    <col min="4614" max="4614" width="7.625" bestFit="1" customWidth="1"/>
    <col min="4615" max="4615" width="10.625" bestFit="1" customWidth="1"/>
    <col min="4616" max="4617" width="10.125" bestFit="1" customWidth="1"/>
    <col min="4618" max="4618" width="13.625" bestFit="1" customWidth="1"/>
    <col min="4862" max="4862" width="9.125" customWidth="1"/>
    <col min="4863" max="4863" width="25" bestFit="1" customWidth="1"/>
    <col min="4864" max="4864" width="23.625" bestFit="1" customWidth="1"/>
    <col min="4865" max="4865" width="25.625" bestFit="1" customWidth="1"/>
    <col min="4867" max="4867" width="19.125" bestFit="1" customWidth="1"/>
    <col min="4868" max="4868" width="12.625" bestFit="1" customWidth="1"/>
    <col min="4870" max="4870" width="7.625" bestFit="1" customWidth="1"/>
    <col min="4871" max="4871" width="10.625" bestFit="1" customWidth="1"/>
    <col min="4872" max="4873" width="10.125" bestFit="1" customWidth="1"/>
    <col min="4874" max="4874" width="13.625" bestFit="1" customWidth="1"/>
    <col min="5118" max="5118" width="9.125" customWidth="1"/>
    <col min="5119" max="5119" width="25" bestFit="1" customWidth="1"/>
    <col min="5120" max="5120" width="23.625" bestFit="1" customWidth="1"/>
    <col min="5121" max="5121" width="25.625" bestFit="1" customWidth="1"/>
    <col min="5123" max="5123" width="19.125" bestFit="1" customWidth="1"/>
    <col min="5124" max="5124" width="12.625" bestFit="1" customWidth="1"/>
    <col min="5126" max="5126" width="7.625" bestFit="1" customWidth="1"/>
    <col min="5127" max="5127" width="10.625" bestFit="1" customWidth="1"/>
    <col min="5128" max="5129" width="10.125" bestFit="1" customWidth="1"/>
    <col min="5130" max="5130" width="13.625" bestFit="1" customWidth="1"/>
    <col min="5374" max="5374" width="9.125" customWidth="1"/>
    <col min="5375" max="5375" width="25" bestFit="1" customWidth="1"/>
    <col min="5376" max="5376" width="23.625" bestFit="1" customWidth="1"/>
    <col min="5377" max="5377" width="25.625" bestFit="1" customWidth="1"/>
    <col min="5379" max="5379" width="19.125" bestFit="1" customWidth="1"/>
    <col min="5380" max="5380" width="12.625" bestFit="1" customWidth="1"/>
    <col min="5382" max="5382" width="7.625" bestFit="1" customWidth="1"/>
    <col min="5383" max="5383" width="10.625" bestFit="1" customWidth="1"/>
    <col min="5384" max="5385" width="10.125" bestFit="1" customWidth="1"/>
    <col min="5386" max="5386" width="13.625" bestFit="1" customWidth="1"/>
    <col min="5630" max="5630" width="9.125" customWidth="1"/>
    <col min="5631" max="5631" width="25" bestFit="1" customWidth="1"/>
    <col min="5632" max="5632" width="23.625" bestFit="1" customWidth="1"/>
    <col min="5633" max="5633" width="25.625" bestFit="1" customWidth="1"/>
    <col min="5635" max="5635" width="19.125" bestFit="1" customWidth="1"/>
    <col min="5636" max="5636" width="12.625" bestFit="1" customWidth="1"/>
    <col min="5638" max="5638" width="7.625" bestFit="1" customWidth="1"/>
    <col min="5639" max="5639" width="10.625" bestFit="1" customWidth="1"/>
    <col min="5640" max="5641" width="10.125" bestFit="1" customWidth="1"/>
    <col min="5642" max="5642" width="13.625" bestFit="1" customWidth="1"/>
    <col min="5886" max="5886" width="9.125" customWidth="1"/>
    <col min="5887" max="5887" width="25" bestFit="1" customWidth="1"/>
    <col min="5888" max="5888" width="23.625" bestFit="1" customWidth="1"/>
    <col min="5889" max="5889" width="25.625" bestFit="1" customWidth="1"/>
    <col min="5891" max="5891" width="19.125" bestFit="1" customWidth="1"/>
    <col min="5892" max="5892" width="12.625" bestFit="1" customWidth="1"/>
    <col min="5894" max="5894" width="7.625" bestFit="1" customWidth="1"/>
    <col min="5895" max="5895" width="10.625" bestFit="1" customWidth="1"/>
    <col min="5896" max="5897" width="10.125" bestFit="1" customWidth="1"/>
    <col min="5898" max="5898" width="13.625" bestFit="1" customWidth="1"/>
    <col min="6142" max="6142" width="9.125" customWidth="1"/>
    <col min="6143" max="6143" width="25" bestFit="1" customWidth="1"/>
    <col min="6144" max="6144" width="23.625" bestFit="1" customWidth="1"/>
    <col min="6145" max="6145" width="25.625" bestFit="1" customWidth="1"/>
    <col min="6147" max="6147" width="19.125" bestFit="1" customWidth="1"/>
    <col min="6148" max="6148" width="12.625" bestFit="1" customWidth="1"/>
    <col min="6150" max="6150" width="7.625" bestFit="1" customWidth="1"/>
    <col min="6151" max="6151" width="10.625" bestFit="1" customWidth="1"/>
    <col min="6152" max="6153" width="10.125" bestFit="1" customWidth="1"/>
    <col min="6154" max="6154" width="13.625" bestFit="1" customWidth="1"/>
    <col min="6398" max="6398" width="9.125" customWidth="1"/>
    <col min="6399" max="6399" width="25" bestFit="1" customWidth="1"/>
    <col min="6400" max="6400" width="23.625" bestFit="1" customWidth="1"/>
    <col min="6401" max="6401" width="25.625" bestFit="1" customWidth="1"/>
    <col min="6403" max="6403" width="19.125" bestFit="1" customWidth="1"/>
    <col min="6404" max="6404" width="12.625" bestFit="1" customWidth="1"/>
    <col min="6406" max="6406" width="7.625" bestFit="1" customWidth="1"/>
    <col min="6407" max="6407" width="10.625" bestFit="1" customWidth="1"/>
    <col min="6408" max="6409" width="10.125" bestFit="1" customWidth="1"/>
    <col min="6410" max="6410" width="13.625" bestFit="1" customWidth="1"/>
    <col min="6654" max="6654" width="9.125" customWidth="1"/>
    <col min="6655" max="6655" width="25" bestFit="1" customWidth="1"/>
    <col min="6656" max="6656" width="23.625" bestFit="1" customWidth="1"/>
    <col min="6657" max="6657" width="25.625" bestFit="1" customWidth="1"/>
    <col min="6659" max="6659" width="19.125" bestFit="1" customWidth="1"/>
    <col min="6660" max="6660" width="12.625" bestFit="1" customWidth="1"/>
    <col min="6662" max="6662" width="7.625" bestFit="1" customWidth="1"/>
    <col min="6663" max="6663" width="10.625" bestFit="1" customWidth="1"/>
    <col min="6664" max="6665" width="10.125" bestFit="1" customWidth="1"/>
    <col min="6666" max="6666" width="13.625" bestFit="1" customWidth="1"/>
    <col min="6910" max="6910" width="9.125" customWidth="1"/>
    <col min="6911" max="6911" width="25" bestFit="1" customWidth="1"/>
    <col min="6912" max="6912" width="23.625" bestFit="1" customWidth="1"/>
    <col min="6913" max="6913" width="25.625" bestFit="1" customWidth="1"/>
    <col min="6915" max="6915" width="19.125" bestFit="1" customWidth="1"/>
    <col min="6916" max="6916" width="12.625" bestFit="1" customWidth="1"/>
    <col min="6918" max="6918" width="7.625" bestFit="1" customWidth="1"/>
    <col min="6919" max="6919" width="10.625" bestFit="1" customWidth="1"/>
    <col min="6920" max="6921" width="10.125" bestFit="1" customWidth="1"/>
    <col min="6922" max="6922" width="13.625" bestFit="1" customWidth="1"/>
    <col min="7166" max="7166" width="9.125" customWidth="1"/>
    <col min="7167" max="7167" width="25" bestFit="1" customWidth="1"/>
    <col min="7168" max="7168" width="23.625" bestFit="1" customWidth="1"/>
    <col min="7169" max="7169" width="25.625" bestFit="1" customWidth="1"/>
    <col min="7171" max="7171" width="19.125" bestFit="1" customWidth="1"/>
    <col min="7172" max="7172" width="12.625" bestFit="1" customWidth="1"/>
    <col min="7174" max="7174" width="7.625" bestFit="1" customWidth="1"/>
    <col min="7175" max="7175" width="10.625" bestFit="1" customWidth="1"/>
    <col min="7176" max="7177" width="10.125" bestFit="1" customWidth="1"/>
    <col min="7178" max="7178" width="13.625" bestFit="1" customWidth="1"/>
    <col min="7422" max="7422" width="9.125" customWidth="1"/>
    <col min="7423" max="7423" width="25" bestFit="1" customWidth="1"/>
    <col min="7424" max="7424" width="23.625" bestFit="1" customWidth="1"/>
    <col min="7425" max="7425" width="25.625" bestFit="1" customWidth="1"/>
    <col min="7427" max="7427" width="19.125" bestFit="1" customWidth="1"/>
    <col min="7428" max="7428" width="12.625" bestFit="1" customWidth="1"/>
    <col min="7430" max="7430" width="7.625" bestFit="1" customWidth="1"/>
    <col min="7431" max="7431" width="10.625" bestFit="1" customWidth="1"/>
    <col min="7432" max="7433" width="10.125" bestFit="1" customWidth="1"/>
    <col min="7434" max="7434" width="13.625" bestFit="1" customWidth="1"/>
    <col min="7678" max="7678" width="9.125" customWidth="1"/>
    <col min="7679" max="7679" width="25" bestFit="1" customWidth="1"/>
    <col min="7680" max="7680" width="23.625" bestFit="1" customWidth="1"/>
    <col min="7681" max="7681" width="25.625" bestFit="1" customWidth="1"/>
    <col min="7683" max="7683" width="19.125" bestFit="1" customWidth="1"/>
    <col min="7684" max="7684" width="12.625" bestFit="1" customWidth="1"/>
    <col min="7686" max="7686" width="7.625" bestFit="1" customWidth="1"/>
    <col min="7687" max="7687" width="10.625" bestFit="1" customWidth="1"/>
    <col min="7688" max="7689" width="10.125" bestFit="1" customWidth="1"/>
    <col min="7690" max="7690" width="13.625" bestFit="1" customWidth="1"/>
    <col min="7934" max="7934" width="9.125" customWidth="1"/>
    <col min="7935" max="7935" width="25" bestFit="1" customWidth="1"/>
    <col min="7936" max="7936" width="23.625" bestFit="1" customWidth="1"/>
    <col min="7937" max="7937" width="25.625" bestFit="1" customWidth="1"/>
    <col min="7939" max="7939" width="19.125" bestFit="1" customWidth="1"/>
    <col min="7940" max="7940" width="12.625" bestFit="1" customWidth="1"/>
    <col min="7942" max="7942" width="7.625" bestFit="1" customWidth="1"/>
    <col min="7943" max="7943" width="10.625" bestFit="1" customWidth="1"/>
    <col min="7944" max="7945" width="10.125" bestFit="1" customWidth="1"/>
    <col min="7946" max="7946" width="13.625" bestFit="1" customWidth="1"/>
    <col min="8190" max="8190" width="9.125" customWidth="1"/>
    <col min="8191" max="8191" width="25" bestFit="1" customWidth="1"/>
    <col min="8192" max="8192" width="23.625" bestFit="1" customWidth="1"/>
    <col min="8193" max="8193" width="25.625" bestFit="1" customWidth="1"/>
    <col min="8195" max="8195" width="19.125" bestFit="1" customWidth="1"/>
    <col min="8196" max="8196" width="12.625" bestFit="1" customWidth="1"/>
    <col min="8198" max="8198" width="7.625" bestFit="1" customWidth="1"/>
    <col min="8199" max="8199" width="10.625" bestFit="1" customWidth="1"/>
    <col min="8200" max="8201" width="10.125" bestFit="1" customWidth="1"/>
    <col min="8202" max="8202" width="13.625" bestFit="1" customWidth="1"/>
    <col min="8446" max="8446" width="9.125" customWidth="1"/>
    <col min="8447" max="8447" width="25" bestFit="1" customWidth="1"/>
    <col min="8448" max="8448" width="23.625" bestFit="1" customWidth="1"/>
    <col min="8449" max="8449" width="25.625" bestFit="1" customWidth="1"/>
    <col min="8451" max="8451" width="19.125" bestFit="1" customWidth="1"/>
    <col min="8452" max="8452" width="12.625" bestFit="1" customWidth="1"/>
    <col min="8454" max="8454" width="7.625" bestFit="1" customWidth="1"/>
    <col min="8455" max="8455" width="10.625" bestFit="1" customWidth="1"/>
    <col min="8456" max="8457" width="10.125" bestFit="1" customWidth="1"/>
    <col min="8458" max="8458" width="13.625" bestFit="1" customWidth="1"/>
    <col min="8702" max="8702" width="9.125" customWidth="1"/>
    <col min="8703" max="8703" width="25" bestFit="1" customWidth="1"/>
    <col min="8704" max="8704" width="23.625" bestFit="1" customWidth="1"/>
    <col min="8705" max="8705" width="25.625" bestFit="1" customWidth="1"/>
    <col min="8707" max="8707" width="19.125" bestFit="1" customWidth="1"/>
    <col min="8708" max="8708" width="12.625" bestFit="1" customWidth="1"/>
    <col min="8710" max="8710" width="7.625" bestFit="1" customWidth="1"/>
    <col min="8711" max="8711" width="10.625" bestFit="1" customWidth="1"/>
    <col min="8712" max="8713" width="10.125" bestFit="1" customWidth="1"/>
    <col min="8714" max="8714" width="13.625" bestFit="1" customWidth="1"/>
    <col min="8958" max="8958" width="9.125" customWidth="1"/>
    <col min="8959" max="8959" width="25" bestFit="1" customWidth="1"/>
    <col min="8960" max="8960" width="23.625" bestFit="1" customWidth="1"/>
    <col min="8961" max="8961" width="25.625" bestFit="1" customWidth="1"/>
    <col min="8963" max="8963" width="19.125" bestFit="1" customWidth="1"/>
    <col min="8964" max="8964" width="12.625" bestFit="1" customWidth="1"/>
    <col min="8966" max="8966" width="7.625" bestFit="1" customWidth="1"/>
    <col min="8967" max="8967" width="10.625" bestFit="1" customWidth="1"/>
    <col min="8968" max="8969" width="10.125" bestFit="1" customWidth="1"/>
    <col min="8970" max="8970" width="13.625" bestFit="1" customWidth="1"/>
    <col min="9214" max="9214" width="9.125" customWidth="1"/>
    <col min="9215" max="9215" width="25" bestFit="1" customWidth="1"/>
    <col min="9216" max="9216" width="23.625" bestFit="1" customWidth="1"/>
    <col min="9217" max="9217" width="25.625" bestFit="1" customWidth="1"/>
    <col min="9219" max="9219" width="19.125" bestFit="1" customWidth="1"/>
    <col min="9220" max="9220" width="12.625" bestFit="1" customWidth="1"/>
    <col min="9222" max="9222" width="7.625" bestFit="1" customWidth="1"/>
    <col min="9223" max="9223" width="10.625" bestFit="1" customWidth="1"/>
    <col min="9224" max="9225" width="10.125" bestFit="1" customWidth="1"/>
    <col min="9226" max="9226" width="13.625" bestFit="1" customWidth="1"/>
    <col min="9470" max="9470" width="9.125" customWidth="1"/>
    <col min="9471" max="9471" width="25" bestFit="1" customWidth="1"/>
    <col min="9472" max="9472" width="23.625" bestFit="1" customWidth="1"/>
    <col min="9473" max="9473" width="25.625" bestFit="1" customWidth="1"/>
    <col min="9475" max="9475" width="19.125" bestFit="1" customWidth="1"/>
    <col min="9476" max="9476" width="12.625" bestFit="1" customWidth="1"/>
    <col min="9478" max="9478" width="7.625" bestFit="1" customWidth="1"/>
    <col min="9479" max="9479" width="10.625" bestFit="1" customWidth="1"/>
    <col min="9480" max="9481" width="10.125" bestFit="1" customWidth="1"/>
    <col min="9482" max="9482" width="13.625" bestFit="1" customWidth="1"/>
    <col min="9726" max="9726" width="9.125" customWidth="1"/>
    <col min="9727" max="9727" width="25" bestFit="1" customWidth="1"/>
    <col min="9728" max="9728" width="23.625" bestFit="1" customWidth="1"/>
    <col min="9729" max="9729" width="25.625" bestFit="1" customWidth="1"/>
    <col min="9731" max="9731" width="19.125" bestFit="1" customWidth="1"/>
    <col min="9732" max="9732" width="12.625" bestFit="1" customWidth="1"/>
    <col min="9734" max="9734" width="7.625" bestFit="1" customWidth="1"/>
    <col min="9735" max="9735" width="10.625" bestFit="1" customWidth="1"/>
    <col min="9736" max="9737" width="10.125" bestFit="1" customWidth="1"/>
    <col min="9738" max="9738" width="13.625" bestFit="1" customWidth="1"/>
    <col min="9982" max="9982" width="9.125" customWidth="1"/>
    <col min="9983" max="9983" width="25" bestFit="1" customWidth="1"/>
    <col min="9984" max="9984" width="23.625" bestFit="1" customWidth="1"/>
    <col min="9985" max="9985" width="25.625" bestFit="1" customWidth="1"/>
    <col min="9987" max="9987" width="19.125" bestFit="1" customWidth="1"/>
    <col min="9988" max="9988" width="12.625" bestFit="1" customWidth="1"/>
    <col min="9990" max="9990" width="7.625" bestFit="1" customWidth="1"/>
    <col min="9991" max="9991" width="10.625" bestFit="1" customWidth="1"/>
    <col min="9992" max="9993" width="10.125" bestFit="1" customWidth="1"/>
    <col min="9994" max="9994" width="13.625" bestFit="1" customWidth="1"/>
    <col min="10238" max="10238" width="9.125" customWidth="1"/>
    <col min="10239" max="10239" width="25" bestFit="1" customWidth="1"/>
    <col min="10240" max="10240" width="23.625" bestFit="1" customWidth="1"/>
    <col min="10241" max="10241" width="25.625" bestFit="1" customWidth="1"/>
    <col min="10243" max="10243" width="19.125" bestFit="1" customWidth="1"/>
    <col min="10244" max="10244" width="12.625" bestFit="1" customWidth="1"/>
    <col min="10246" max="10246" width="7.625" bestFit="1" customWidth="1"/>
    <col min="10247" max="10247" width="10.625" bestFit="1" customWidth="1"/>
    <col min="10248" max="10249" width="10.125" bestFit="1" customWidth="1"/>
    <col min="10250" max="10250" width="13.625" bestFit="1" customWidth="1"/>
    <col min="10494" max="10494" width="9.125" customWidth="1"/>
    <col min="10495" max="10495" width="25" bestFit="1" customWidth="1"/>
    <col min="10496" max="10496" width="23.625" bestFit="1" customWidth="1"/>
    <col min="10497" max="10497" width="25.625" bestFit="1" customWidth="1"/>
    <col min="10499" max="10499" width="19.125" bestFit="1" customWidth="1"/>
    <col min="10500" max="10500" width="12.625" bestFit="1" customWidth="1"/>
    <col min="10502" max="10502" width="7.625" bestFit="1" customWidth="1"/>
    <col min="10503" max="10503" width="10.625" bestFit="1" customWidth="1"/>
    <col min="10504" max="10505" width="10.125" bestFit="1" customWidth="1"/>
    <col min="10506" max="10506" width="13.625" bestFit="1" customWidth="1"/>
    <col min="10750" max="10750" width="9.125" customWidth="1"/>
    <col min="10751" max="10751" width="25" bestFit="1" customWidth="1"/>
    <col min="10752" max="10752" width="23.625" bestFit="1" customWidth="1"/>
    <col min="10753" max="10753" width="25.625" bestFit="1" customWidth="1"/>
    <col min="10755" max="10755" width="19.125" bestFit="1" customWidth="1"/>
    <col min="10756" max="10756" width="12.625" bestFit="1" customWidth="1"/>
    <col min="10758" max="10758" width="7.625" bestFit="1" customWidth="1"/>
    <col min="10759" max="10759" width="10.625" bestFit="1" customWidth="1"/>
    <col min="10760" max="10761" width="10.125" bestFit="1" customWidth="1"/>
    <col min="10762" max="10762" width="13.625" bestFit="1" customWidth="1"/>
    <col min="11006" max="11006" width="9.125" customWidth="1"/>
    <col min="11007" max="11007" width="25" bestFit="1" customWidth="1"/>
    <col min="11008" max="11008" width="23.625" bestFit="1" customWidth="1"/>
    <col min="11009" max="11009" width="25.625" bestFit="1" customWidth="1"/>
    <col min="11011" max="11011" width="19.125" bestFit="1" customWidth="1"/>
    <col min="11012" max="11012" width="12.625" bestFit="1" customWidth="1"/>
    <col min="11014" max="11014" width="7.625" bestFit="1" customWidth="1"/>
    <col min="11015" max="11015" width="10.625" bestFit="1" customWidth="1"/>
    <col min="11016" max="11017" width="10.125" bestFit="1" customWidth="1"/>
    <col min="11018" max="11018" width="13.625" bestFit="1" customWidth="1"/>
    <col min="11262" max="11262" width="9.125" customWidth="1"/>
    <col min="11263" max="11263" width="25" bestFit="1" customWidth="1"/>
    <col min="11264" max="11264" width="23.625" bestFit="1" customWidth="1"/>
    <col min="11265" max="11265" width="25.625" bestFit="1" customWidth="1"/>
    <col min="11267" max="11267" width="19.125" bestFit="1" customWidth="1"/>
    <col min="11268" max="11268" width="12.625" bestFit="1" customWidth="1"/>
    <col min="11270" max="11270" width="7.625" bestFit="1" customWidth="1"/>
    <col min="11271" max="11271" width="10.625" bestFit="1" customWidth="1"/>
    <col min="11272" max="11273" width="10.125" bestFit="1" customWidth="1"/>
    <col min="11274" max="11274" width="13.625" bestFit="1" customWidth="1"/>
    <col min="11518" max="11518" width="9.125" customWidth="1"/>
    <col min="11519" max="11519" width="25" bestFit="1" customWidth="1"/>
    <col min="11520" max="11520" width="23.625" bestFit="1" customWidth="1"/>
    <col min="11521" max="11521" width="25.625" bestFit="1" customWidth="1"/>
    <col min="11523" max="11523" width="19.125" bestFit="1" customWidth="1"/>
    <col min="11524" max="11524" width="12.625" bestFit="1" customWidth="1"/>
    <col min="11526" max="11526" width="7.625" bestFit="1" customWidth="1"/>
    <col min="11527" max="11527" width="10.625" bestFit="1" customWidth="1"/>
    <col min="11528" max="11529" width="10.125" bestFit="1" customWidth="1"/>
    <col min="11530" max="11530" width="13.625" bestFit="1" customWidth="1"/>
    <col min="11774" max="11774" width="9.125" customWidth="1"/>
    <col min="11775" max="11775" width="25" bestFit="1" customWidth="1"/>
    <col min="11776" max="11776" width="23.625" bestFit="1" customWidth="1"/>
    <col min="11777" max="11777" width="25.625" bestFit="1" customWidth="1"/>
    <col min="11779" max="11779" width="19.125" bestFit="1" customWidth="1"/>
    <col min="11780" max="11780" width="12.625" bestFit="1" customWidth="1"/>
    <col min="11782" max="11782" width="7.625" bestFit="1" customWidth="1"/>
    <col min="11783" max="11783" width="10.625" bestFit="1" customWidth="1"/>
    <col min="11784" max="11785" width="10.125" bestFit="1" customWidth="1"/>
    <col min="11786" max="11786" width="13.625" bestFit="1" customWidth="1"/>
    <col min="12030" max="12030" width="9.125" customWidth="1"/>
    <col min="12031" max="12031" width="25" bestFit="1" customWidth="1"/>
    <col min="12032" max="12032" width="23.625" bestFit="1" customWidth="1"/>
    <col min="12033" max="12033" width="25.625" bestFit="1" customWidth="1"/>
    <col min="12035" max="12035" width="19.125" bestFit="1" customWidth="1"/>
    <col min="12036" max="12036" width="12.625" bestFit="1" customWidth="1"/>
    <col min="12038" max="12038" width="7.625" bestFit="1" customWidth="1"/>
    <col min="12039" max="12039" width="10.625" bestFit="1" customWidth="1"/>
    <col min="12040" max="12041" width="10.125" bestFit="1" customWidth="1"/>
    <col min="12042" max="12042" width="13.625" bestFit="1" customWidth="1"/>
    <col min="12286" max="12286" width="9.125" customWidth="1"/>
    <col min="12287" max="12287" width="25" bestFit="1" customWidth="1"/>
    <col min="12288" max="12288" width="23.625" bestFit="1" customWidth="1"/>
    <col min="12289" max="12289" width="25.625" bestFit="1" customWidth="1"/>
    <col min="12291" max="12291" width="19.125" bestFit="1" customWidth="1"/>
    <col min="12292" max="12292" width="12.625" bestFit="1" customWidth="1"/>
    <col min="12294" max="12294" width="7.625" bestFit="1" customWidth="1"/>
    <col min="12295" max="12295" width="10.625" bestFit="1" customWidth="1"/>
    <col min="12296" max="12297" width="10.125" bestFit="1" customWidth="1"/>
    <col min="12298" max="12298" width="13.625" bestFit="1" customWidth="1"/>
    <col min="12542" max="12542" width="9.125" customWidth="1"/>
    <col min="12543" max="12543" width="25" bestFit="1" customWidth="1"/>
    <col min="12544" max="12544" width="23.625" bestFit="1" customWidth="1"/>
    <col min="12545" max="12545" width="25.625" bestFit="1" customWidth="1"/>
    <col min="12547" max="12547" width="19.125" bestFit="1" customWidth="1"/>
    <col min="12548" max="12548" width="12.625" bestFit="1" customWidth="1"/>
    <col min="12550" max="12550" width="7.625" bestFit="1" customWidth="1"/>
    <col min="12551" max="12551" width="10.625" bestFit="1" customWidth="1"/>
    <col min="12552" max="12553" width="10.125" bestFit="1" customWidth="1"/>
    <col min="12554" max="12554" width="13.625" bestFit="1" customWidth="1"/>
    <col min="12798" max="12798" width="9.125" customWidth="1"/>
    <col min="12799" max="12799" width="25" bestFit="1" customWidth="1"/>
    <col min="12800" max="12800" width="23.625" bestFit="1" customWidth="1"/>
    <col min="12801" max="12801" width="25.625" bestFit="1" customWidth="1"/>
    <col min="12803" max="12803" width="19.125" bestFit="1" customWidth="1"/>
    <col min="12804" max="12804" width="12.625" bestFit="1" customWidth="1"/>
    <col min="12806" max="12806" width="7.625" bestFit="1" customWidth="1"/>
    <col min="12807" max="12807" width="10.625" bestFit="1" customWidth="1"/>
    <col min="12808" max="12809" width="10.125" bestFit="1" customWidth="1"/>
    <col min="12810" max="12810" width="13.625" bestFit="1" customWidth="1"/>
    <col min="13054" max="13054" width="9.125" customWidth="1"/>
    <col min="13055" max="13055" width="25" bestFit="1" customWidth="1"/>
    <col min="13056" max="13056" width="23.625" bestFit="1" customWidth="1"/>
    <col min="13057" max="13057" width="25.625" bestFit="1" customWidth="1"/>
    <col min="13059" max="13059" width="19.125" bestFit="1" customWidth="1"/>
    <col min="13060" max="13060" width="12.625" bestFit="1" customWidth="1"/>
    <col min="13062" max="13062" width="7.625" bestFit="1" customWidth="1"/>
    <col min="13063" max="13063" width="10.625" bestFit="1" customWidth="1"/>
    <col min="13064" max="13065" width="10.125" bestFit="1" customWidth="1"/>
    <col min="13066" max="13066" width="13.625" bestFit="1" customWidth="1"/>
    <col min="13310" max="13310" width="9.125" customWidth="1"/>
    <col min="13311" max="13311" width="25" bestFit="1" customWidth="1"/>
    <col min="13312" max="13312" width="23.625" bestFit="1" customWidth="1"/>
    <col min="13313" max="13313" width="25.625" bestFit="1" customWidth="1"/>
    <col min="13315" max="13315" width="19.125" bestFit="1" customWidth="1"/>
    <col min="13316" max="13316" width="12.625" bestFit="1" customWidth="1"/>
    <col min="13318" max="13318" width="7.625" bestFit="1" customWidth="1"/>
    <col min="13319" max="13319" width="10.625" bestFit="1" customWidth="1"/>
    <col min="13320" max="13321" width="10.125" bestFit="1" customWidth="1"/>
    <col min="13322" max="13322" width="13.625" bestFit="1" customWidth="1"/>
    <col min="13566" max="13566" width="9.125" customWidth="1"/>
    <col min="13567" max="13567" width="25" bestFit="1" customWidth="1"/>
    <col min="13568" max="13568" width="23.625" bestFit="1" customWidth="1"/>
    <col min="13569" max="13569" width="25.625" bestFit="1" customWidth="1"/>
    <col min="13571" max="13571" width="19.125" bestFit="1" customWidth="1"/>
    <col min="13572" max="13572" width="12.625" bestFit="1" customWidth="1"/>
    <col min="13574" max="13574" width="7.625" bestFit="1" customWidth="1"/>
    <col min="13575" max="13575" width="10.625" bestFit="1" customWidth="1"/>
    <col min="13576" max="13577" width="10.125" bestFit="1" customWidth="1"/>
    <col min="13578" max="13578" width="13.625" bestFit="1" customWidth="1"/>
    <col min="13822" max="13822" width="9.125" customWidth="1"/>
    <col min="13823" max="13823" width="25" bestFit="1" customWidth="1"/>
    <col min="13824" max="13824" width="23.625" bestFit="1" customWidth="1"/>
    <col min="13825" max="13825" width="25.625" bestFit="1" customWidth="1"/>
    <col min="13827" max="13827" width="19.125" bestFit="1" customWidth="1"/>
    <col min="13828" max="13828" width="12.625" bestFit="1" customWidth="1"/>
    <col min="13830" max="13830" width="7.625" bestFit="1" customWidth="1"/>
    <col min="13831" max="13831" width="10.625" bestFit="1" customWidth="1"/>
    <col min="13832" max="13833" width="10.125" bestFit="1" customWidth="1"/>
    <col min="13834" max="13834" width="13.625" bestFit="1" customWidth="1"/>
    <col min="14078" max="14078" width="9.125" customWidth="1"/>
    <col min="14079" max="14079" width="25" bestFit="1" customWidth="1"/>
    <col min="14080" max="14080" width="23.625" bestFit="1" customWidth="1"/>
    <col min="14081" max="14081" width="25.625" bestFit="1" customWidth="1"/>
    <col min="14083" max="14083" width="19.125" bestFit="1" customWidth="1"/>
    <col min="14084" max="14084" width="12.625" bestFit="1" customWidth="1"/>
    <col min="14086" max="14086" width="7.625" bestFit="1" customWidth="1"/>
    <col min="14087" max="14087" width="10.625" bestFit="1" customWidth="1"/>
    <col min="14088" max="14089" width="10.125" bestFit="1" customWidth="1"/>
    <col min="14090" max="14090" width="13.625" bestFit="1" customWidth="1"/>
    <col min="14334" max="14334" width="9.125" customWidth="1"/>
    <col min="14335" max="14335" width="25" bestFit="1" customWidth="1"/>
    <col min="14336" max="14336" width="23.625" bestFit="1" customWidth="1"/>
    <col min="14337" max="14337" width="25.625" bestFit="1" customWidth="1"/>
    <col min="14339" max="14339" width="19.125" bestFit="1" customWidth="1"/>
    <col min="14340" max="14340" width="12.625" bestFit="1" customWidth="1"/>
    <col min="14342" max="14342" width="7.625" bestFit="1" customWidth="1"/>
    <col min="14343" max="14343" width="10.625" bestFit="1" customWidth="1"/>
    <col min="14344" max="14345" width="10.125" bestFit="1" customWidth="1"/>
    <col min="14346" max="14346" width="13.625" bestFit="1" customWidth="1"/>
    <col min="14590" max="14590" width="9.125" customWidth="1"/>
    <col min="14591" max="14591" width="25" bestFit="1" customWidth="1"/>
    <col min="14592" max="14592" width="23.625" bestFit="1" customWidth="1"/>
    <col min="14593" max="14593" width="25.625" bestFit="1" customWidth="1"/>
    <col min="14595" max="14595" width="19.125" bestFit="1" customWidth="1"/>
    <col min="14596" max="14596" width="12.625" bestFit="1" customWidth="1"/>
    <col min="14598" max="14598" width="7.625" bestFit="1" customWidth="1"/>
    <col min="14599" max="14599" width="10.625" bestFit="1" customWidth="1"/>
    <col min="14600" max="14601" width="10.125" bestFit="1" customWidth="1"/>
    <col min="14602" max="14602" width="13.625" bestFit="1" customWidth="1"/>
    <col min="14846" max="14846" width="9.125" customWidth="1"/>
    <col min="14847" max="14847" width="25" bestFit="1" customWidth="1"/>
    <col min="14848" max="14848" width="23.625" bestFit="1" customWidth="1"/>
    <col min="14849" max="14849" width="25.625" bestFit="1" customWidth="1"/>
    <col min="14851" max="14851" width="19.125" bestFit="1" customWidth="1"/>
    <col min="14852" max="14852" width="12.625" bestFit="1" customWidth="1"/>
    <col min="14854" max="14854" width="7.625" bestFit="1" customWidth="1"/>
    <col min="14855" max="14855" width="10.625" bestFit="1" customWidth="1"/>
    <col min="14856" max="14857" width="10.125" bestFit="1" customWidth="1"/>
    <col min="14858" max="14858" width="13.625" bestFit="1" customWidth="1"/>
    <col min="15102" max="15102" width="9.125" customWidth="1"/>
    <col min="15103" max="15103" width="25" bestFit="1" customWidth="1"/>
    <col min="15104" max="15104" width="23.625" bestFit="1" customWidth="1"/>
    <col min="15105" max="15105" width="25.625" bestFit="1" customWidth="1"/>
    <col min="15107" max="15107" width="19.125" bestFit="1" customWidth="1"/>
    <col min="15108" max="15108" width="12.625" bestFit="1" customWidth="1"/>
    <col min="15110" max="15110" width="7.625" bestFit="1" customWidth="1"/>
    <col min="15111" max="15111" width="10.625" bestFit="1" customWidth="1"/>
    <col min="15112" max="15113" width="10.125" bestFit="1" customWidth="1"/>
    <col min="15114" max="15114" width="13.625" bestFit="1" customWidth="1"/>
    <col min="15358" max="15358" width="9.125" customWidth="1"/>
    <col min="15359" max="15359" width="25" bestFit="1" customWidth="1"/>
    <col min="15360" max="15360" width="23.625" bestFit="1" customWidth="1"/>
    <col min="15361" max="15361" width="25.625" bestFit="1" customWidth="1"/>
    <col min="15363" max="15363" width="19.125" bestFit="1" customWidth="1"/>
    <col min="15364" max="15364" width="12.625" bestFit="1" customWidth="1"/>
    <col min="15366" max="15366" width="7.625" bestFit="1" customWidth="1"/>
    <col min="15367" max="15367" width="10.625" bestFit="1" customWidth="1"/>
    <col min="15368" max="15369" width="10.125" bestFit="1" customWidth="1"/>
    <col min="15370" max="15370" width="13.625" bestFit="1" customWidth="1"/>
    <col min="15614" max="15614" width="9.125" customWidth="1"/>
    <col min="15615" max="15615" width="25" bestFit="1" customWidth="1"/>
    <col min="15616" max="15616" width="23.625" bestFit="1" customWidth="1"/>
    <col min="15617" max="15617" width="25.625" bestFit="1" customWidth="1"/>
    <col min="15619" max="15619" width="19.125" bestFit="1" customWidth="1"/>
    <col min="15620" max="15620" width="12.625" bestFit="1" customWidth="1"/>
    <col min="15622" max="15622" width="7.625" bestFit="1" customWidth="1"/>
    <col min="15623" max="15623" width="10.625" bestFit="1" customWidth="1"/>
    <col min="15624" max="15625" width="10.125" bestFit="1" customWidth="1"/>
    <col min="15626" max="15626" width="13.625" bestFit="1" customWidth="1"/>
    <col min="15870" max="15870" width="9.125" customWidth="1"/>
    <col min="15871" max="15871" width="25" bestFit="1" customWidth="1"/>
    <col min="15872" max="15872" width="23.625" bestFit="1" customWidth="1"/>
    <col min="15873" max="15873" width="25.625" bestFit="1" customWidth="1"/>
    <col min="15875" max="15875" width="19.125" bestFit="1" customWidth="1"/>
    <col min="15876" max="15876" width="12.625" bestFit="1" customWidth="1"/>
    <col min="15878" max="15878" width="7.625" bestFit="1" customWidth="1"/>
    <col min="15879" max="15879" width="10.625" bestFit="1" customWidth="1"/>
    <col min="15880" max="15881" width="10.125" bestFit="1" customWidth="1"/>
    <col min="15882" max="15882" width="13.625" bestFit="1" customWidth="1"/>
    <col min="16126" max="16126" width="9.125" customWidth="1"/>
    <col min="16127" max="16127" width="25" bestFit="1" customWidth="1"/>
    <col min="16128" max="16128" width="23.625" bestFit="1" customWidth="1"/>
    <col min="16129" max="16129" width="25.625" bestFit="1" customWidth="1"/>
    <col min="16131" max="16131" width="19.125" bestFit="1" customWidth="1"/>
    <col min="16132" max="16132" width="12.625" bestFit="1" customWidth="1"/>
    <col min="16134" max="16134" width="7.625" bestFit="1" customWidth="1"/>
    <col min="16135" max="16135" width="10.625" bestFit="1" customWidth="1"/>
    <col min="16136" max="16137" width="10.125" bestFit="1" customWidth="1"/>
    <col min="16138" max="16138" width="13.625" bestFit="1" customWidth="1"/>
  </cols>
  <sheetData>
    <row r="1" spans="1:6" ht="25.5" customHeight="1"/>
    <row r="2" spans="1:6">
      <c r="A2" t="s">
        <v>234</v>
      </c>
      <c r="C2" s="49" t="s">
        <v>235</v>
      </c>
    </row>
    <row r="3" spans="1:6" ht="24.75" customHeight="1">
      <c r="A3" s="164" t="s">
        <v>236</v>
      </c>
      <c r="B3" s="165" t="s">
        <v>183</v>
      </c>
      <c r="C3" s="165" t="s">
        <v>237</v>
      </c>
    </row>
    <row r="4" spans="1:6">
      <c r="A4" s="166">
        <v>1</v>
      </c>
      <c r="B4" s="167">
        <v>5100</v>
      </c>
      <c r="C4" s="167">
        <v>15500</v>
      </c>
    </row>
    <row r="5" spans="1:6">
      <c r="A5" s="166">
        <v>2</v>
      </c>
      <c r="B5" s="167">
        <v>4500</v>
      </c>
      <c r="C5" s="167">
        <v>13500</v>
      </c>
    </row>
    <row r="6" spans="1:6">
      <c r="A6" s="166">
        <v>3</v>
      </c>
      <c r="B6" s="167">
        <v>4500</v>
      </c>
      <c r="C6" s="167">
        <v>13500</v>
      </c>
    </row>
    <row r="7" spans="1:6" ht="15" customHeight="1">
      <c r="A7" s="166">
        <v>4</v>
      </c>
      <c r="B7" s="167">
        <v>3800</v>
      </c>
      <c r="C7" s="167">
        <v>11600</v>
      </c>
    </row>
    <row r="8" spans="1:6" ht="15" customHeight="1">
      <c r="A8" s="166">
        <v>5</v>
      </c>
      <c r="B8" s="167">
        <v>3800</v>
      </c>
      <c r="C8" s="167">
        <v>11600</v>
      </c>
    </row>
    <row r="9" spans="1:6">
      <c r="A9" s="166">
        <v>6</v>
      </c>
      <c r="B9" s="167">
        <v>3200</v>
      </c>
      <c r="C9" s="167">
        <v>9700</v>
      </c>
    </row>
    <row r="10" spans="1:6">
      <c r="A10" t="s">
        <v>238</v>
      </c>
    </row>
    <row r="11" spans="1:6" ht="14.45" thickBot="1"/>
    <row r="12" spans="1:6" ht="37.5" customHeight="1" thickBot="1">
      <c r="A12" s="862" t="s">
        <v>239</v>
      </c>
      <c r="B12" s="863"/>
      <c r="C12" s="863"/>
      <c r="D12" s="863"/>
      <c r="E12" s="863"/>
      <c r="F12" s="864"/>
    </row>
  </sheetData>
  <mergeCells count="1">
    <mergeCell ref="A12:F12"/>
  </mergeCells>
  <phoneticPr fontId="1"/>
  <dataValidations count="2">
    <dataValidation type="list" allowBlank="1" showInputMessage="1" showErrorMessage="1" sqref="F65521:G65521 WVN983025:WVO983025 WLR983025:WLS983025 WBV983025:WBW983025 VRZ983025:VSA983025 VID983025:VIE983025 UYH983025:UYI983025 UOL983025:UOM983025 UEP983025:UEQ983025 TUT983025:TUU983025 TKX983025:TKY983025 TBB983025:TBC983025 SRF983025:SRG983025 SHJ983025:SHK983025 RXN983025:RXO983025 RNR983025:RNS983025 RDV983025:RDW983025 QTZ983025:QUA983025 QKD983025:QKE983025 QAH983025:QAI983025 PQL983025:PQM983025 PGP983025:PGQ983025 OWT983025:OWU983025 OMX983025:OMY983025 ODB983025:ODC983025 NTF983025:NTG983025 NJJ983025:NJK983025 MZN983025:MZO983025 MPR983025:MPS983025 MFV983025:MFW983025 LVZ983025:LWA983025 LMD983025:LME983025 LCH983025:LCI983025 KSL983025:KSM983025 KIP983025:KIQ983025 JYT983025:JYU983025 JOX983025:JOY983025 JFB983025:JFC983025 IVF983025:IVG983025 ILJ983025:ILK983025 IBN983025:IBO983025 HRR983025:HRS983025 HHV983025:HHW983025 GXZ983025:GYA983025 GOD983025:GOE983025 GEH983025:GEI983025 FUL983025:FUM983025 FKP983025:FKQ983025 FAT983025:FAU983025 EQX983025:EQY983025 EHB983025:EHC983025 DXF983025:DXG983025 DNJ983025:DNK983025 DDN983025:DDO983025 CTR983025:CTS983025 CJV983025:CJW983025 BZZ983025:CAA983025 BQD983025:BQE983025 BGH983025:BGI983025 AWL983025:AWM983025 AMP983025:AMQ983025 ACT983025:ACU983025 SX983025:SY983025 JB983025:JC983025 F983025:G983025 WVN917489:WVO917489 WLR917489:WLS917489 WBV917489:WBW917489 VRZ917489:VSA917489 VID917489:VIE917489 UYH917489:UYI917489 UOL917489:UOM917489 UEP917489:UEQ917489 TUT917489:TUU917489 TKX917489:TKY917489 TBB917489:TBC917489 SRF917489:SRG917489 SHJ917489:SHK917489 RXN917489:RXO917489 RNR917489:RNS917489 RDV917489:RDW917489 QTZ917489:QUA917489 QKD917489:QKE917489 QAH917489:QAI917489 PQL917489:PQM917489 PGP917489:PGQ917489 OWT917489:OWU917489 OMX917489:OMY917489 ODB917489:ODC917489 NTF917489:NTG917489 NJJ917489:NJK917489 MZN917489:MZO917489 MPR917489:MPS917489 MFV917489:MFW917489 LVZ917489:LWA917489 LMD917489:LME917489 LCH917489:LCI917489 KSL917489:KSM917489 KIP917489:KIQ917489 JYT917489:JYU917489 JOX917489:JOY917489 JFB917489:JFC917489 IVF917489:IVG917489 ILJ917489:ILK917489 IBN917489:IBO917489 HRR917489:HRS917489 HHV917489:HHW917489 GXZ917489:GYA917489 GOD917489:GOE917489 GEH917489:GEI917489 FUL917489:FUM917489 FKP917489:FKQ917489 FAT917489:FAU917489 EQX917489:EQY917489 EHB917489:EHC917489 DXF917489:DXG917489 DNJ917489:DNK917489 DDN917489:DDO917489 CTR917489:CTS917489 CJV917489:CJW917489 BZZ917489:CAA917489 BQD917489:BQE917489 BGH917489:BGI917489 AWL917489:AWM917489 AMP917489:AMQ917489 ACT917489:ACU917489 SX917489:SY917489 JB917489:JC917489 F917489:G917489 WVN851953:WVO851953 WLR851953:WLS851953 WBV851953:WBW851953 VRZ851953:VSA851953 VID851953:VIE851953 UYH851953:UYI851953 UOL851953:UOM851953 UEP851953:UEQ851953 TUT851953:TUU851953 TKX851953:TKY851953 TBB851953:TBC851953 SRF851953:SRG851953 SHJ851953:SHK851953 RXN851953:RXO851953 RNR851953:RNS851953 RDV851953:RDW851953 QTZ851953:QUA851953 QKD851953:QKE851953 QAH851953:QAI851953 PQL851953:PQM851953 PGP851953:PGQ851953 OWT851953:OWU851953 OMX851953:OMY851953 ODB851953:ODC851953 NTF851953:NTG851953 NJJ851953:NJK851953 MZN851953:MZO851953 MPR851953:MPS851953 MFV851953:MFW851953 LVZ851953:LWA851953 LMD851953:LME851953 LCH851953:LCI851953 KSL851953:KSM851953 KIP851953:KIQ851953 JYT851953:JYU851953 JOX851953:JOY851953 JFB851953:JFC851953 IVF851953:IVG851953 ILJ851953:ILK851953 IBN851953:IBO851953 HRR851953:HRS851953 HHV851953:HHW851953 GXZ851953:GYA851953 GOD851953:GOE851953 GEH851953:GEI851953 FUL851953:FUM851953 FKP851953:FKQ851953 FAT851953:FAU851953 EQX851953:EQY851953 EHB851953:EHC851953 DXF851953:DXG851953 DNJ851953:DNK851953 DDN851953:DDO851953 CTR851953:CTS851953 CJV851953:CJW851953 BZZ851953:CAA851953 BQD851953:BQE851953 BGH851953:BGI851953 AWL851953:AWM851953 AMP851953:AMQ851953 ACT851953:ACU851953 SX851953:SY851953 JB851953:JC851953 F851953:G851953 WVN786417:WVO786417 WLR786417:WLS786417 WBV786417:WBW786417 VRZ786417:VSA786417 VID786417:VIE786417 UYH786417:UYI786417 UOL786417:UOM786417 UEP786417:UEQ786417 TUT786417:TUU786417 TKX786417:TKY786417 TBB786417:TBC786417 SRF786417:SRG786417 SHJ786417:SHK786417 RXN786417:RXO786417 RNR786417:RNS786417 RDV786417:RDW786417 QTZ786417:QUA786417 QKD786417:QKE786417 QAH786417:QAI786417 PQL786417:PQM786417 PGP786417:PGQ786417 OWT786417:OWU786417 OMX786417:OMY786417 ODB786417:ODC786417 NTF786417:NTG786417 NJJ786417:NJK786417 MZN786417:MZO786417 MPR786417:MPS786417 MFV786417:MFW786417 LVZ786417:LWA786417 LMD786417:LME786417 LCH786417:LCI786417 KSL786417:KSM786417 KIP786417:KIQ786417 JYT786417:JYU786417 JOX786417:JOY786417 JFB786417:JFC786417 IVF786417:IVG786417 ILJ786417:ILK786417 IBN786417:IBO786417 HRR786417:HRS786417 HHV786417:HHW786417 GXZ786417:GYA786417 GOD786417:GOE786417 GEH786417:GEI786417 FUL786417:FUM786417 FKP786417:FKQ786417 FAT786417:FAU786417 EQX786417:EQY786417 EHB786417:EHC786417 DXF786417:DXG786417 DNJ786417:DNK786417 DDN786417:DDO786417 CTR786417:CTS786417 CJV786417:CJW786417 BZZ786417:CAA786417 BQD786417:BQE786417 BGH786417:BGI786417 AWL786417:AWM786417 AMP786417:AMQ786417 ACT786417:ACU786417 SX786417:SY786417 JB786417:JC786417 F786417:G786417 WVN720881:WVO720881 WLR720881:WLS720881 WBV720881:WBW720881 VRZ720881:VSA720881 VID720881:VIE720881 UYH720881:UYI720881 UOL720881:UOM720881 UEP720881:UEQ720881 TUT720881:TUU720881 TKX720881:TKY720881 TBB720881:TBC720881 SRF720881:SRG720881 SHJ720881:SHK720881 RXN720881:RXO720881 RNR720881:RNS720881 RDV720881:RDW720881 QTZ720881:QUA720881 QKD720881:QKE720881 QAH720881:QAI720881 PQL720881:PQM720881 PGP720881:PGQ720881 OWT720881:OWU720881 OMX720881:OMY720881 ODB720881:ODC720881 NTF720881:NTG720881 NJJ720881:NJK720881 MZN720881:MZO720881 MPR720881:MPS720881 MFV720881:MFW720881 LVZ720881:LWA720881 LMD720881:LME720881 LCH720881:LCI720881 KSL720881:KSM720881 KIP720881:KIQ720881 JYT720881:JYU720881 JOX720881:JOY720881 JFB720881:JFC720881 IVF720881:IVG720881 ILJ720881:ILK720881 IBN720881:IBO720881 HRR720881:HRS720881 HHV720881:HHW720881 GXZ720881:GYA720881 GOD720881:GOE720881 GEH720881:GEI720881 FUL720881:FUM720881 FKP720881:FKQ720881 FAT720881:FAU720881 EQX720881:EQY720881 EHB720881:EHC720881 DXF720881:DXG720881 DNJ720881:DNK720881 DDN720881:DDO720881 CTR720881:CTS720881 CJV720881:CJW720881 BZZ720881:CAA720881 BQD720881:BQE720881 BGH720881:BGI720881 AWL720881:AWM720881 AMP720881:AMQ720881 ACT720881:ACU720881 SX720881:SY720881 JB720881:JC720881 F720881:G720881 WVN655345:WVO655345 WLR655345:WLS655345 WBV655345:WBW655345 VRZ655345:VSA655345 VID655345:VIE655345 UYH655345:UYI655345 UOL655345:UOM655345 UEP655345:UEQ655345 TUT655345:TUU655345 TKX655345:TKY655345 TBB655345:TBC655345 SRF655345:SRG655345 SHJ655345:SHK655345 RXN655345:RXO655345 RNR655345:RNS655345 RDV655345:RDW655345 QTZ655345:QUA655345 QKD655345:QKE655345 QAH655345:QAI655345 PQL655345:PQM655345 PGP655345:PGQ655345 OWT655345:OWU655345 OMX655345:OMY655345 ODB655345:ODC655345 NTF655345:NTG655345 NJJ655345:NJK655345 MZN655345:MZO655345 MPR655345:MPS655345 MFV655345:MFW655345 LVZ655345:LWA655345 LMD655345:LME655345 LCH655345:LCI655345 KSL655345:KSM655345 KIP655345:KIQ655345 JYT655345:JYU655345 JOX655345:JOY655345 JFB655345:JFC655345 IVF655345:IVG655345 ILJ655345:ILK655345 IBN655345:IBO655345 HRR655345:HRS655345 HHV655345:HHW655345 GXZ655345:GYA655345 GOD655345:GOE655345 GEH655345:GEI655345 FUL655345:FUM655345 FKP655345:FKQ655345 FAT655345:FAU655345 EQX655345:EQY655345 EHB655345:EHC655345 DXF655345:DXG655345 DNJ655345:DNK655345 DDN655345:DDO655345 CTR655345:CTS655345 CJV655345:CJW655345 BZZ655345:CAA655345 BQD655345:BQE655345 BGH655345:BGI655345 AWL655345:AWM655345 AMP655345:AMQ655345 ACT655345:ACU655345 SX655345:SY655345 JB655345:JC655345 F655345:G655345 WVN589809:WVO589809 WLR589809:WLS589809 WBV589809:WBW589809 VRZ589809:VSA589809 VID589809:VIE589809 UYH589809:UYI589809 UOL589809:UOM589809 UEP589809:UEQ589809 TUT589809:TUU589809 TKX589809:TKY589809 TBB589809:TBC589809 SRF589809:SRG589809 SHJ589809:SHK589809 RXN589809:RXO589809 RNR589809:RNS589809 RDV589809:RDW589809 QTZ589809:QUA589809 QKD589809:QKE589809 QAH589809:QAI589809 PQL589809:PQM589809 PGP589809:PGQ589809 OWT589809:OWU589809 OMX589809:OMY589809 ODB589809:ODC589809 NTF589809:NTG589809 NJJ589809:NJK589809 MZN589809:MZO589809 MPR589809:MPS589809 MFV589809:MFW589809 LVZ589809:LWA589809 LMD589809:LME589809 LCH589809:LCI589809 KSL589809:KSM589809 KIP589809:KIQ589809 JYT589809:JYU589809 JOX589809:JOY589809 JFB589809:JFC589809 IVF589809:IVG589809 ILJ589809:ILK589809 IBN589809:IBO589809 HRR589809:HRS589809 HHV589809:HHW589809 GXZ589809:GYA589809 GOD589809:GOE589809 GEH589809:GEI589809 FUL589809:FUM589809 FKP589809:FKQ589809 FAT589809:FAU589809 EQX589809:EQY589809 EHB589809:EHC589809 DXF589809:DXG589809 DNJ589809:DNK589809 DDN589809:DDO589809 CTR589809:CTS589809 CJV589809:CJW589809 BZZ589809:CAA589809 BQD589809:BQE589809 BGH589809:BGI589809 AWL589809:AWM589809 AMP589809:AMQ589809 ACT589809:ACU589809 SX589809:SY589809 JB589809:JC589809 F589809:G589809 WVN524273:WVO524273 WLR524273:WLS524273 WBV524273:WBW524273 VRZ524273:VSA524273 VID524273:VIE524273 UYH524273:UYI524273 UOL524273:UOM524273 UEP524273:UEQ524273 TUT524273:TUU524273 TKX524273:TKY524273 TBB524273:TBC524273 SRF524273:SRG524273 SHJ524273:SHK524273 RXN524273:RXO524273 RNR524273:RNS524273 RDV524273:RDW524273 QTZ524273:QUA524273 QKD524273:QKE524273 QAH524273:QAI524273 PQL524273:PQM524273 PGP524273:PGQ524273 OWT524273:OWU524273 OMX524273:OMY524273 ODB524273:ODC524273 NTF524273:NTG524273 NJJ524273:NJK524273 MZN524273:MZO524273 MPR524273:MPS524273 MFV524273:MFW524273 LVZ524273:LWA524273 LMD524273:LME524273 LCH524273:LCI524273 KSL524273:KSM524273 KIP524273:KIQ524273 JYT524273:JYU524273 JOX524273:JOY524273 JFB524273:JFC524273 IVF524273:IVG524273 ILJ524273:ILK524273 IBN524273:IBO524273 HRR524273:HRS524273 HHV524273:HHW524273 GXZ524273:GYA524273 GOD524273:GOE524273 GEH524273:GEI524273 FUL524273:FUM524273 FKP524273:FKQ524273 FAT524273:FAU524273 EQX524273:EQY524273 EHB524273:EHC524273 DXF524273:DXG524273 DNJ524273:DNK524273 DDN524273:DDO524273 CTR524273:CTS524273 CJV524273:CJW524273 BZZ524273:CAA524273 BQD524273:BQE524273 BGH524273:BGI524273 AWL524273:AWM524273 AMP524273:AMQ524273 ACT524273:ACU524273 SX524273:SY524273 JB524273:JC524273 F524273:G524273 WVN458737:WVO458737 WLR458737:WLS458737 WBV458737:WBW458737 VRZ458737:VSA458737 VID458737:VIE458737 UYH458737:UYI458737 UOL458737:UOM458737 UEP458737:UEQ458737 TUT458737:TUU458737 TKX458737:TKY458737 TBB458737:TBC458737 SRF458737:SRG458737 SHJ458737:SHK458737 RXN458737:RXO458737 RNR458737:RNS458737 RDV458737:RDW458737 QTZ458737:QUA458737 QKD458737:QKE458737 QAH458737:QAI458737 PQL458737:PQM458737 PGP458737:PGQ458737 OWT458737:OWU458737 OMX458737:OMY458737 ODB458737:ODC458737 NTF458737:NTG458737 NJJ458737:NJK458737 MZN458737:MZO458737 MPR458737:MPS458737 MFV458737:MFW458737 LVZ458737:LWA458737 LMD458737:LME458737 LCH458737:LCI458737 KSL458737:KSM458737 KIP458737:KIQ458737 JYT458737:JYU458737 JOX458737:JOY458737 JFB458737:JFC458737 IVF458737:IVG458737 ILJ458737:ILK458737 IBN458737:IBO458737 HRR458737:HRS458737 HHV458737:HHW458737 GXZ458737:GYA458737 GOD458737:GOE458737 GEH458737:GEI458737 FUL458737:FUM458737 FKP458737:FKQ458737 FAT458737:FAU458737 EQX458737:EQY458737 EHB458737:EHC458737 DXF458737:DXG458737 DNJ458737:DNK458737 DDN458737:DDO458737 CTR458737:CTS458737 CJV458737:CJW458737 BZZ458737:CAA458737 BQD458737:BQE458737 BGH458737:BGI458737 AWL458737:AWM458737 AMP458737:AMQ458737 ACT458737:ACU458737 SX458737:SY458737 JB458737:JC458737 F458737:G458737 WVN393201:WVO393201 WLR393201:WLS393201 WBV393201:WBW393201 VRZ393201:VSA393201 VID393201:VIE393201 UYH393201:UYI393201 UOL393201:UOM393201 UEP393201:UEQ393201 TUT393201:TUU393201 TKX393201:TKY393201 TBB393201:TBC393201 SRF393201:SRG393201 SHJ393201:SHK393201 RXN393201:RXO393201 RNR393201:RNS393201 RDV393201:RDW393201 QTZ393201:QUA393201 QKD393201:QKE393201 QAH393201:QAI393201 PQL393201:PQM393201 PGP393201:PGQ393201 OWT393201:OWU393201 OMX393201:OMY393201 ODB393201:ODC393201 NTF393201:NTG393201 NJJ393201:NJK393201 MZN393201:MZO393201 MPR393201:MPS393201 MFV393201:MFW393201 LVZ393201:LWA393201 LMD393201:LME393201 LCH393201:LCI393201 KSL393201:KSM393201 KIP393201:KIQ393201 JYT393201:JYU393201 JOX393201:JOY393201 JFB393201:JFC393201 IVF393201:IVG393201 ILJ393201:ILK393201 IBN393201:IBO393201 HRR393201:HRS393201 HHV393201:HHW393201 GXZ393201:GYA393201 GOD393201:GOE393201 GEH393201:GEI393201 FUL393201:FUM393201 FKP393201:FKQ393201 FAT393201:FAU393201 EQX393201:EQY393201 EHB393201:EHC393201 DXF393201:DXG393201 DNJ393201:DNK393201 DDN393201:DDO393201 CTR393201:CTS393201 CJV393201:CJW393201 BZZ393201:CAA393201 BQD393201:BQE393201 BGH393201:BGI393201 AWL393201:AWM393201 AMP393201:AMQ393201 ACT393201:ACU393201 SX393201:SY393201 JB393201:JC393201 F393201:G393201 WVN327665:WVO327665 WLR327665:WLS327665 WBV327665:WBW327665 VRZ327665:VSA327665 VID327665:VIE327665 UYH327665:UYI327665 UOL327665:UOM327665 UEP327665:UEQ327665 TUT327665:TUU327665 TKX327665:TKY327665 TBB327665:TBC327665 SRF327665:SRG327665 SHJ327665:SHK327665 RXN327665:RXO327665 RNR327665:RNS327665 RDV327665:RDW327665 QTZ327665:QUA327665 QKD327665:QKE327665 QAH327665:QAI327665 PQL327665:PQM327665 PGP327665:PGQ327665 OWT327665:OWU327665 OMX327665:OMY327665 ODB327665:ODC327665 NTF327665:NTG327665 NJJ327665:NJK327665 MZN327665:MZO327665 MPR327665:MPS327665 MFV327665:MFW327665 LVZ327665:LWA327665 LMD327665:LME327665 LCH327665:LCI327665 KSL327665:KSM327665 KIP327665:KIQ327665 JYT327665:JYU327665 JOX327665:JOY327665 JFB327665:JFC327665 IVF327665:IVG327665 ILJ327665:ILK327665 IBN327665:IBO327665 HRR327665:HRS327665 HHV327665:HHW327665 GXZ327665:GYA327665 GOD327665:GOE327665 GEH327665:GEI327665 FUL327665:FUM327665 FKP327665:FKQ327665 FAT327665:FAU327665 EQX327665:EQY327665 EHB327665:EHC327665 DXF327665:DXG327665 DNJ327665:DNK327665 DDN327665:DDO327665 CTR327665:CTS327665 CJV327665:CJW327665 BZZ327665:CAA327665 BQD327665:BQE327665 BGH327665:BGI327665 AWL327665:AWM327665 AMP327665:AMQ327665 ACT327665:ACU327665 SX327665:SY327665 JB327665:JC327665 F327665:G327665 WVN262129:WVO262129 WLR262129:WLS262129 WBV262129:WBW262129 VRZ262129:VSA262129 VID262129:VIE262129 UYH262129:UYI262129 UOL262129:UOM262129 UEP262129:UEQ262129 TUT262129:TUU262129 TKX262129:TKY262129 TBB262129:TBC262129 SRF262129:SRG262129 SHJ262129:SHK262129 RXN262129:RXO262129 RNR262129:RNS262129 RDV262129:RDW262129 QTZ262129:QUA262129 QKD262129:QKE262129 QAH262129:QAI262129 PQL262129:PQM262129 PGP262129:PGQ262129 OWT262129:OWU262129 OMX262129:OMY262129 ODB262129:ODC262129 NTF262129:NTG262129 NJJ262129:NJK262129 MZN262129:MZO262129 MPR262129:MPS262129 MFV262129:MFW262129 LVZ262129:LWA262129 LMD262129:LME262129 LCH262129:LCI262129 KSL262129:KSM262129 KIP262129:KIQ262129 JYT262129:JYU262129 JOX262129:JOY262129 JFB262129:JFC262129 IVF262129:IVG262129 ILJ262129:ILK262129 IBN262129:IBO262129 HRR262129:HRS262129 HHV262129:HHW262129 GXZ262129:GYA262129 GOD262129:GOE262129 GEH262129:GEI262129 FUL262129:FUM262129 FKP262129:FKQ262129 FAT262129:FAU262129 EQX262129:EQY262129 EHB262129:EHC262129 DXF262129:DXG262129 DNJ262129:DNK262129 DDN262129:DDO262129 CTR262129:CTS262129 CJV262129:CJW262129 BZZ262129:CAA262129 BQD262129:BQE262129 BGH262129:BGI262129 AWL262129:AWM262129 AMP262129:AMQ262129 ACT262129:ACU262129 SX262129:SY262129 JB262129:JC262129 F262129:G262129 WVN196593:WVO196593 WLR196593:WLS196593 WBV196593:WBW196593 VRZ196593:VSA196593 VID196593:VIE196593 UYH196593:UYI196593 UOL196593:UOM196593 UEP196593:UEQ196593 TUT196593:TUU196593 TKX196593:TKY196593 TBB196593:TBC196593 SRF196593:SRG196593 SHJ196593:SHK196593 RXN196593:RXO196593 RNR196593:RNS196593 RDV196593:RDW196593 QTZ196593:QUA196593 QKD196593:QKE196593 QAH196593:QAI196593 PQL196593:PQM196593 PGP196593:PGQ196593 OWT196593:OWU196593 OMX196593:OMY196593 ODB196593:ODC196593 NTF196593:NTG196593 NJJ196593:NJK196593 MZN196593:MZO196593 MPR196593:MPS196593 MFV196593:MFW196593 LVZ196593:LWA196593 LMD196593:LME196593 LCH196593:LCI196593 KSL196593:KSM196593 KIP196593:KIQ196593 JYT196593:JYU196593 JOX196593:JOY196593 JFB196593:JFC196593 IVF196593:IVG196593 ILJ196593:ILK196593 IBN196593:IBO196593 HRR196593:HRS196593 HHV196593:HHW196593 GXZ196593:GYA196593 GOD196593:GOE196593 GEH196593:GEI196593 FUL196593:FUM196593 FKP196593:FKQ196593 FAT196593:FAU196593 EQX196593:EQY196593 EHB196593:EHC196593 DXF196593:DXG196593 DNJ196593:DNK196593 DDN196593:DDO196593 CTR196593:CTS196593 CJV196593:CJW196593 BZZ196593:CAA196593 BQD196593:BQE196593 BGH196593:BGI196593 AWL196593:AWM196593 AMP196593:AMQ196593 ACT196593:ACU196593 SX196593:SY196593 JB196593:JC196593 F196593:G196593 WVN131057:WVO131057 WLR131057:WLS131057 WBV131057:WBW131057 VRZ131057:VSA131057 VID131057:VIE131057 UYH131057:UYI131057 UOL131057:UOM131057 UEP131057:UEQ131057 TUT131057:TUU131057 TKX131057:TKY131057 TBB131057:TBC131057 SRF131057:SRG131057 SHJ131057:SHK131057 RXN131057:RXO131057 RNR131057:RNS131057 RDV131057:RDW131057 QTZ131057:QUA131057 QKD131057:QKE131057 QAH131057:QAI131057 PQL131057:PQM131057 PGP131057:PGQ131057 OWT131057:OWU131057 OMX131057:OMY131057 ODB131057:ODC131057 NTF131057:NTG131057 NJJ131057:NJK131057 MZN131057:MZO131057 MPR131057:MPS131057 MFV131057:MFW131057 LVZ131057:LWA131057 LMD131057:LME131057 LCH131057:LCI131057 KSL131057:KSM131057 KIP131057:KIQ131057 JYT131057:JYU131057 JOX131057:JOY131057 JFB131057:JFC131057 IVF131057:IVG131057 ILJ131057:ILK131057 IBN131057:IBO131057 HRR131057:HRS131057 HHV131057:HHW131057 GXZ131057:GYA131057 GOD131057:GOE131057 GEH131057:GEI131057 FUL131057:FUM131057 FKP131057:FKQ131057 FAT131057:FAU131057 EQX131057:EQY131057 EHB131057:EHC131057 DXF131057:DXG131057 DNJ131057:DNK131057 DDN131057:DDO131057 CTR131057:CTS131057 CJV131057:CJW131057 BZZ131057:CAA131057 BQD131057:BQE131057 BGH131057:BGI131057 AWL131057:AWM131057 AMP131057:AMQ131057 ACT131057:ACU131057 SX131057:SY131057 JB131057:JC131057 F131057:G131057 WVN65521:WVO65521 WLR65521:WLS65521 WBV65521:WBW65521 VRZ65521:VSA65521 VID65521:VIE65521 UYH65521:UYI65521 UOL65521:UOM65521 UEP65521:UEQ65521 TUT65521:TUU65521 TKX65521:TKY65521 TBB65521:TBC65521 SRF65521:SRG65521 SHJ65521:SHK65521 RXN65521:RXO65521 RNR65521:RNS65521 RDV65521:RDW65521 QTZ65521:QUA65521 QKD65521:QKE65521 QAH65521:QAI65521 PQL65521:PQM65521 PGP65521:PGQ65521 OWT65521:OWU65521 OMX65521:OMY65521 ODB65521:ODC65521 NTF65521:NTG65521 NJJ65521:NJK65521 MZN65521:MZO65521 MPR65521:MPS65521 MFV65521:MFW65521 LVZ65521:LWA65521 LMD65521:LME65521 LCH65521:LCI65521 KSL65521:KSM65521 KIP65521:KIQ65521 JYT65521:JYU65521 JOX65521:JOY65521 JFB65521:JFC65521 IVF65521:IVG65521 ILJ65521:ILK65521 IBN65521:IBO65521 HRR65521:HRS65521 HHV65521:HHW65521 GXZ65521:GYA65521 GOD65521:GOE65521 GEH65521:GEI65521 FUL65521:FUM65521 FKP65521:FKQ65521 FAT65521:FAU65521 EQX65521:EQY65521 EHB65521:EHC65521 DXF65521:DXG65521 DNJ65521:DNK65521 DDN65521:DDO65521 CTR65521:CTS65521 CJV65521:CJW65521 BZZ65521:CAA65521 BQD65521:BQE65521 BGH65521:BGI65521 AWL65521:AWM65521 AMP65521:AMQ65521 ACT65521:ACU65521 SX65521:SY65521 JB65521:JC65521" xr:uid="{00000000-0002-0000-0000-000000000000}">
      <formula1>#REF!</formula1>
    </dataValidation>
    <dataValidation type="list" allowBlank="1" showInputMessage="1" showErrorMessage="1" sqref="WVJ983025:WVJ983028 SL3:SL5 ACH3:ACH5 AMD3:AMD5 AVZ3:AVZ5 BFV3:BFV5 BPR3:BPR5 BZN3:BZN5 CJJ3:CJJ5 CTF3:CTF5 DDB3:DDB5 DMX3:DMX5 DWT3:DWT5 EGP3:EGP5 EQL3:EQL5 FAH3:FAH5 FKD3:FKD5 FTZ3:FTZ5 GDV3:GDV5 GNR3:GNR5 GXN3:GXN5 HHJ3:HHJ5 HRF3:HRF5 IBB3:IBB5 IKX3:IKX5 IUT3:IUT5 JEP3:JEP5 JOL3:JOL5 JYH3:JYH5 KID3:KID5 KRZ3:KRZ5 LBV3:LBV5 LLR3:LLR5 LVN3:LVN5 MFJ3:MFJ5 MPF3:MPF5 MZB3:MZB5 NIX3:NIX5 NST3:NST5 OCP3:OCP5 OML3:OML5 OWH3:OWH5 PGD3:PGD5 PPZ3:PPZ5 PZV3:PZV5 QJR3:QJR5 QTN3:QTN5 RDJ3:RDJ5 RNF3:RNF5 RXB3:RXB5 SGX3:SGX5 SQT3:SQT5 TAP3:TAP5 TKL3:TKL5 TUH3:TUH5 UED3:UED5 UNZ3:UNZ5 UXV3:UXV5 VHR3:VHR5 VRN3:VRN5 WBJ3:WBJ5 WLF3:WLF5 WVB3:WVB5 IX65521:IX65524 ST65521:ST65524 ACP65521:ACP65524 AML65521:AML65524 AWH65521:AWH65524 BGD65521:BGD65524 BPZ65521:BPZ65524 BZV65521:BZV65524 CJR65521:CJR65524 CTN65521:CTN65524 DDJ65521:DDJ65524 DNF65521:DNF65524 DXB65521:DXB65524 EGX65521:EGX65524 EQT65521:EQT65524 FAP65521:FAP65524 FKL65521:FKL65524 FUH65521:FUH65524 GED65521:GED65524 GNZ65521:GNZ65524 GXV65521:GXV65524 HHR65521:HHR65524 HRN65521:HRN65524 IBJ65521:IBJ65524 ILF65521:ILF65524 IVB65521:IVB65524 JEX65521:JEX65524 JOT65521:JOT65524 JYP65521:JYP65524 KIL65521:KIL65524 KSH65521:KSH65524 LCD65521:LCD65524 LLZ65521:LLZ65524 LVV65521:LVV65524 MFR65521:MFR65524 MPN65521:MPN65524 MZJ65521:MZJ65524 NJF65521:NJF65524 NTB65521:NTB65524 OCX65521:OCX65524 OMT65521:OMT65524 OWP65521:OWP65524 PGL65521:PGL65524 PQH65521:PQH65524 QAD65521:QAD65524 QJZ65521:QJZ65524 QTV65521:QTV65524 RDR65521:RDR65524 RNN65521:RNN65524 RXJ65521:RXJ65524 SHF65521:SHF65524 SRB65521:SRB65524 TAX65521:TAX65524 TKT65521:TKT65524 TUP65521:TUP65524 UEL65521:UEL65524 UOH65521:UOH65524 UYD65521:UYD65524 VHZ65521:VHZ65524 VRV65521:VRV65524 WBR65521:WBR65524 WLN65521:WLN65524 WVJ65521:WVJ65524 IX131057:IX131060 ST131057:ST131060 ACP131057:ACP131060 AML131057:AML131060 AWH131057:AWH131060 BGD131057:BGD131060 BPZ131057:BPZ131060 BZV131057:BZV131060 CJR131057:CJR131060 CTN131057:CTN131060 DDJ131057:DDJ131060 DNF131057:DNF131060 DXB131057:DXB131060 EGX131057:EGX131060 EQT131057:EQT131060 FAP131057:FAP131060 FKL131057:FKL131060 FUH131057:FUH131060 GED131057:GED131060 GNZ131057:GNZ131060 GXV131057:GXV131060 HHR131057:HHR131060 HRN131057:HRN131060 IBJ131057:IBJ131060 ILF131057:ILF131060 IVB131057:IVB131060 JEX131057:JEX131060 JOT131057:JOT131060 JYP131057:JYP131060 KIL131057:KIL131060 KSH131057:KSH131060 LCD131057:LCD131060 LLZ131057:LLZ131060 LVV131057:LVV131060 MFR131057:MFR131060 MPN131057:MPN131060 MZJ131057:MZJ131060 NJF131057:NJF131060 NTB131057:NTB131060 OCX131057:OCX131060 OMT131057:OMT131060 OWP131057:OWP131060 PGL131057:PGL131060 PQH131057:PQH131060 QAD131057:QAD131060 QJZ131057:QJZ131060 QTV131057:QTV131060 RDR131057:RDR131060 RNN131057:RNN131060 RXJ131057:RXJ131060 SHF131057:SHF131060 SRB131057:SRB131060 TAX131057:TAX131060 TKT131057:TKT131060 TUP131057:TUP131060 UEL131057:UEL131060 UOH131057:UOH131060 UYD131057:UYD131060 VHZ131057:VHZ131060 VRV131057:VRV131060 WBR131057:WBR131060 WLN131057:WLN131060 WVJ131057:WVJ131060 IX196593:IX196596 ST196593:ST196596 ACP196593:ACP196596 AML196593:AML196596 AWH196593:AWH196596 BGD196593:BGD196596 BPZ196593:BPZ196596 BZV196593:BZV196596 CJR196593:CJR196596 CTN196593:CTN196596 DDJ196593:DDJ196596 DNF196593:DNF196596 DXB196593:DXB196596 EGX196593:EGX196596 EQT196593:EQT196596 FAP196593:FAP196596 FKL196593:FKL196596 FUH196593:FUH196596 GED196593:GED196596 GNZ196593:GNZ196596 GXV196593:GXV196596 HHR196593:HHR196596 HRN196593:HRN196596 IBJ196593:IBJ196596 ILF196593:ILF196596 IVB196593:IVB196596 JEX196593:JEX196596 JOT196593:JOT196596 JYP196593:JYP196596 KIL196593:KIL196596 KSH196593:KSH196596 LCD196593:LCD196596 LLZ196593:LLZ196596 LVV196593:LVV196596 MFR196593:MFR196596 MPN196593:MPN196596 MZJ196593:MZJ196596 NJF196593:NJF196596 NTB196593:NTB196596 OCX196593:OCX196596 OMT196593:OMT196596 OWP196593:OWP196596 PGL196593:PGL196596 PQH196593:PQH196596 QAD196593:QAD196596 QJZ196593:QJZ196596 QTV196593:QTV196596 RDR196593:RDR196596 RNN196593:RNN196596 RXJ196593:RXJ196596 SHF196593:SHF196596 SRB196593:SRB196596 TAX196593:TAX196596 TKT196593:TKT196596 TUP196593:TUP196596 UEL196593:UEL196596 UOH196593:UOH196596 UYD196593:UYD196596 VHZ196593:VHZ196596 VRV196593:VRV196596 WBR196593:WBR196596 WLN196593:WLN196596 WVJ196593:WVJ196596 IX262129:IX262132 ST262129:ST262132 ACP262129:ACP262132 AML262129:AML262132 AWH262129:AWH262132 BGD262129:BGD262132 BPZ262129:BPZ262132 BZV262129:BZV262132 CJR262129:CJR262132 CTN262129:CTN262132 DDJ262129:DDJ262132 DNF262129:DNF262132 DXB262129:DXB262132 EGX262129:EGX262132 EQT262129:EQT262132 FAP262129:FAP262132 FKL262129:FKL262132 FUH262129:FUH262132 GED262129:GED262132 GNZ262129:GNZ262132 GXV262129:GXV262132 HHR262129:HHR262132 HRN262129:HRN262132 IBJ262129:IBJ262132 ILF262129:ILF262132 IVB262129:IVB262132 JEX262129:JEX262132 JOT262129:JOT262132 JYP262129:JYP262132 KIL262129:KIL262132 KSH262129:KSH262132 LCD262129:LCD262132 LLZ262129:LLZ262132 LVV262129:LVV262132 MFR262129:MFR262132 MPN262129:MPN262132 MZJ262129:MZJ262132 NJF262129:NJF262132 NTB262129:NTB262132 OCX262129:OCX262132 OMT262129:OMT262132 OWP262129:OWP262132 PGL262129:PGL262132 PQH262129:PQH262132 QAD262129:QAD262132 QJZ262129:QJZ262132 QTV262129:QTV262132 RDR262129:RDR262132 RNN262129:RNN262132 RXJ262129:RXJ262132 SHF262129:SHF262132 SRB262129:SRB262132 TAX262129:TAX262132 TKT262129:TKT262132 TUP262129:TUP262132 UEL262129:UEL262132 UOH262129:UOH262132 UYD262129:UYD262132 VHZ262129:VHZ262132 VRV262129:VRV262132 WBR262129:WBR262132 WLN262129:WLN262132 WVJ262129:WVJ262132 IX327665:IX327668 ST327665:ST327668 ACP327665:ACP327668 AML327665:AML327668 AWH327665:AWH327668 BGD327665:BGD327668 BPZ327665:BPZ327668 BZV327665:BZV327668 CJR327665:CJR327668 CTN327665:CTN327668 DDJ327665:DDJ327668 DNF327665:DNF327668 DXB327665:DXB327668 EGX327665:EGX327668 EQT327665:EQT327668 FAP327665:FAP327668 FKL327665:FKL327668 FUH327665:FUH327668 GED327665:GED327668 GNZ327665:GNZ327668 GXV327665:GXV327668 HHR327665:HHR327668 HRN327665:HRN327668 IBJ327665:IBJ327668 ILF327665:ILF327668 IVB327665:IVB327668 JEX327665:JEX327668 JOT327665:JOT327668 JYP327665:JYP327668 KIL327665:KIL327668 KSH327665:KSH327668 LCD327665:LCD327668 LLZ327665:LLZ327668 LVV327665:LVV327668 MFR327665:MFR327668 MPN327665:MPN327668 MZJ327665:MZJ327668 NJF327665:NJF327668 NTB327665:NTB327668 OCX327665:OCX327668 OMT327665:OMT327668 OWP327665:OWP327668 PGL327665:PGL327668 PQH327665:PQH327668 QAD327665:QAD327668 QJZ327665:QJZ327668 QTV327665:QTV327668 RDR327665:RDR327668 RNN327665:RNN327668 RXJ327665:RXJ327668 SHF327665:SHF327668 SRB327665:SRB327668 TAX327665:TAX327668 TKT327665:TKT327668 TUP327665:TUP327668 UEL327665:UEL327668 UOH327665:UOH327668 UYD327665:UYD327668 VHZ327665:VHZ327668 VRV327665:VRV327668 WBR327665:WBR327668 WLN327665:WLN327668 WVJ327665:WVJ327668 IX393201:IX393204 ST393201:ST393204 ACP393201:ACP393204 AML393201:AML393204 AWH393201:AWH393204 BGD393201:BGD393204 BPZ393201:BPZ393204 BZV393201:BZV393204 CJR393201:CJR393204 CTN393201:CTN393204 DDJ393201:DDJ393204 DNF393201:DNF393204 DXB393201:DXB393204 EGX393201:EGX393204 EQT393201:EQT393204 FAP393201:FAP393204 FKL393201:FKL393204 FUH393201:FUH393204 GED393201:GED393204 GNZ393201:GNZ393204 GXV393201:GXV393204 HHR393201:HHR393204 HRN393201:HRN393204 IBJ393201:IBJ393204 ILF393201:ILF393204 IVB393201:IVB393204 JEX393201:JEX393204 JOT393201:JOT393204 JYP393201:JYP393204 KIL393201:KIL393204 KSH393201:KSH393204 LCD393201:LCD393204 LLZ393201:LLZ393204 LVV393201:LVV393204 MFR393201:MFR393204 MPN393201:MPN393204 MZJ393201:MZJ393204 NJF393201:NJF393204 NTB393201:NTB393204 OCX393201:OCX393204 OMT393201:OMT393204 OWP393201:OWP393204 PGL393201:PGL393204 PQH393201:PQH393204 QAD393201:QAD393204 QJZ393201:QJZ393204 QTV393201:QTV393204 RDR393201:RDR393204 RNN393201:RNN393204 RXJ393201:RXJ393204 SHF393201:SHF393204 SRB393201:SRB393204 TAX393201:TAX393204 TKT393201:TKT393204 TUP393201:TUP393204 UEL393201:UEL393204 UOH393201:UOH393204 UYD393201:UYD393204 VHZ393201:VHZ393204 VRV393201:VRV393204 WBR393201:WBR393204 WLN393201:WLN393204 WVJ393201:WVJ393204 IX458737:IX458740 ST458737:ST458740 ACP458737:ACP458740 AML458737:AML458740 AWH458737:AWH458740 BGD458737:BGD458740 BPZ458737:BPZ458740 BZV458737:BZV458740 CJR458737:CJR458740 CTN458737:CTN458740 DDJ458737:DDJ458740 DNF458737:DNF458740 DXB458737:DXB458740 EGX458737:EGX458740 EQT458737:EQT458740 FAP458737:FAP458740 FKL458737:FKL458740 FUH458737:FUH458740 GED458737:GED458740 GNZ458737:GNZ458740 GXV458737:GXV458740 HHR458737:HHR458740 HRN458737:HRN458740 IBJ458737:IBJ458740 ILF458737:ILF458740 IVB458737:IVB458740 JEX458737:JEX458740 JOT458737:JOT458740 JYP458737:JYP458740 KIL458737:KIL458740 KSH458737:KSH458740 LCD458737:LCD458740 LLZ458737:LLZ458740 LVV458737:LVV458740 MFR458737:MFR458740 MPN458737:MPN458740 MZJ458737:MZJ458740 NJF458737:NJF458740 NTB458737:NTB458740 OCX458737:OCX458740 OMT458737:OMT458740 OWP458737:OWP458740 PGL458737:PGL458740 PQH458737:PQH458740 QAD458737:QAD458740 QJZ458737:QJZ458740 QTV458737:QTV458740 RDR458737:RDR458740 RNN458737:RNN458740 RXJ458737:RXJ458740 SHF458737:SHF458740 SRB458737:SRB458740 TAX458737:TAX458740 TKT458737:TKT458740 TUP458737:TUP458740 UEL458737:UEL458740 UOH458737:UOH458740 UYD458737:UYD458740 VHZ458737:VHZ458740 VRV458737:VRV458740 WBR458737:WBR458740 WLN458737:WLN458740 WVJ458737:WVJ458740 IX524273:IX524276 ST524273:ST524276 ACP524273:ACP524276 AML524273:AML524276 AWH524273:AWH524276 BGD524273:BGD524276 BPZ524273:BPZ524276 BZV524273:BZV524276 CJR524273:CJR524276 CTN524273:CTN524276 DDJ524273:DDJ524276 DNF524273:DNF524276 DXB524273:DXB524276 EGX524273:EGX524276 EQT524273:EQT524276 FAP524273:FAP524276 FKL524273:FKL524276 FUH524273:FUH524276 GED524273:GED524276 GNZ524273:GNZ524276 GXV524273:GXV524276 HHR524273:HHR524276 HRN524273:HRN524276 IBJ524273:IBJ524276 ILF524273:ILF524276 IVB524273:IVB524276 JEX524273:JEX524276 JOT524273:JOT524276 JYP524273:JYP524276 KIL524273:KIL524276 KSH524273:KSH524276 LCD524273:LCD524276 LLZ524273:LLZ524276 LVV524273:LVV524276 MFR524273:MFR524276 MPN524273:MPN524276 MZJ524273:MZJ524276 NJF524273:NJF524276 NTB524273:NTB524276 OCX524273:OCX524276 OMT524273:OMT524276 OWP524273:OWP524276 PGL524273:PGL524276 PQH524273:PQH524276 QAD524273:QAD524276 QJZ524273:QJZ524276 QTV524273:QTV524276 RDR524273:RDR524276 RNN524273:RNN524276 RXJ524273:RXJ524276 SHF524273:SHF524276 SRB524273:SRB524276 TAX524273:TAX524276 TKT524273:TKT524276 TUP524273:TUP524276 UEL524273:UEL524276 UOH524273:UOH524276 UYD524273:UYD524276 VHZ524273:VHZ524276 VRV524273:VRV524276 WBR524273:WBR524276 WLN524273:WLN524276 WVJ524273:WVJ524276 IX589809:IX589812 ST589809:ST589812 ACP589809:ACP589812 AML589809:AML589812 AWH589809:AWH589812 BGD589809:BGD589812 BPZ589809:BPZ589812 BZV589809:BZV589812 CJR589809:CJR589812 CTN589809:CTN589812 DDJ589809:DDJ589812 DNF589809:DNF589812 DXB589809:DXB589812 EGX589809:EGX589812 EQT589809:EQT589812 FAP589809:FAP589812 FKL589809:FKL589812 FUH589809:FUH589812 GED589809:GED589812 GNZ589809:GNZ589812 GXV589809:GXV589812 HHR589809:HHR589812 HRN589809:HRN589812 IBJ589809:IBJ589812 ILF589809:ILF589812 IVB589809:IVB589812 JEX589809:JEX589812 JOT589809:JOT589812 JYP589809:JYP589812 KIL589809:KIL589812 KSH589809:KSH589812 LCD589809:LCD589812 LLZ589809:LLZ589812 LVV589809:LVV589812 MFR589809:MFR589812 MPN589809:MPN589812 MZJ589809:MZJ589812 NJF589809:NJF589812 NTB589809:NTB589812 OCX589809:OCX589812 OMT589809:OMT589812 OWP589809:OWP589812 PGL589809:PGL589812 PQH589809:PQH589812 QAD589809:QAD589812 QJZ589809:QJZ589812 QTV589809:QTV589812 RDR589809:RDR589812 RNN589809:RNN589812 RXJ589809:RXJ589812 SHF589809:SHF589812 SRB589809:SRB589812 TAX589809:TAX589812 TKT589809:TKT589812 TUP589809:TUP589812 UEL589809:UEL589812 UOH589809:UOH589812 UYD589809:UYD589812 VHZ589809:VHZ589812 VRV589809:VRV589812 WBR589809:WBR589812 WLN589809:WLN589812 WVJ589809:WVJ589812 IX655345:IX655348 ST655345:ST655348 ACP655345:ACP655348 AML655345:AML655348 AWH655345:AWH655348 BGD655345:BGD655348 BPZ655345:BPZ655348 BZV655345:BZV655348 CJR655345:CJR655348 CTN655345:CTN655348 DDJ655345:DDJ655348 DNF655345:DNF655348 DXB655345:DXB655348 EGX655345:EGX655348 EQT655345:EQT655348 FAP655345:FAP655348 FKL655345:FKL655348 FUH655345:FUH655348 GED655345:GED655348 GNZ655345:GNZ655348 GXV655345:GXV655348 HHR655345:HHR655348 HRN655345:HRN655348 IBJ655345:IBJ655348 ILF655345:ILF655348 IVB655345:IVB655348 JEX655345:JEX655348 JOT655345:JOT655348 JYP655345:JYP655348 KIL655345:KIL655348 KSH655345:KSH655348 LCD655345:LCD655348 LLZ655345:LLZ655348 LVV655345:LVV655348 MFR655345:MFR655348 MPN655345:MPN655348 MZJ655345:MZJ655348 NJF655345:NJF655348 NTB655345:NTB655348 OCX655345:OCX655348 OMT655345:OMT655348 OWP655345:OWP655348 PGL655345:PGL655348 PQH655345:PQH655348 QAD655345:QAD655348 QJZ655345:QJZ655348 QTV655345:QTV655348 RDR655345:RDR655348 RNN655345:RNN655348 RXJ655345:RXJ655348 SHF655345:SHF655348 SRB655345:SRB655348 TAX655345:TAX655348 TKT655345:TKT655348 TUP655345:TUP655348 UEL655345:UEL655348 UOH655345:UOH655348 UYD655345:UYD655348 VHZ655345:VHZ655348 VRV655345:VRV655348 WBR655345:WBR655348 WLN655345:WLN655348 WVJ655345:WVJ655348 IX720881:IX720884 ST720881:ST720884 ACP720881:ACP720884 AML720881:AML720884 AWH720881:AWH720884 BGD720881:BGD720884 BPZ720881:BPZ720884 BZV720881:BZV720884 CJR720881:CJR720884 CTN720881:CTN720884 DDJ720881:DDJ720884 DNF720881:DNF720884 DXB720881:DXB720884 EGX720881:EGX720884 EQT720881:EQT720884 FAP720881:FAP720884 FKL720881:FKL720884 FUH720881:FUH720884 GED720881:GED720884 GNZ720881:GNZ720884 GXV720881:GXV720884 HHR720881:HHR720884 HRN720881:HRN720884 IBJ720881:IBJ720884 ILF720881:ILF720884 IVB720881:IVB720884 JEX720881:JEX720884 JOT720881:JOT720884 JYP720881:JYP720884 KIL720881:KIL720884 KSH720881:KSH720884 LCD720881:LCD720884 LLZ720881:LLZ720884 LVV720881:LVV720884 MFR720881:MFR720884 MPN720881:MPN720884 MZJ720881:MZJ720884 NJF720881:NJF720884 NTB720881:NTB720884 OCX720881:OCX720884 OMT720881:OMT720884 OWP720881:OWP720884 PGL720881:PGL720884 PQH720881:PQH720884 QAD720881:QAD720884 QJZ720881:QJZ720884 QTV720881:QTV720884 RDR720881:RDR720884 RNN720881:RNN720884 RXJ720881:RXJ720884 SHF720881:SHF720884 SRB720881:SRB720884 TAX720881:TAX720884 TKT720881:TKT720884 TUP720881:TUP720884 UEL720881:UEL720884 UOH720881:UOH720884 UYD720881:UYD720884 VHZ720881:VHZ720884 VRV720881:VRV720884 WBR720881:WBR720884 WLN720881:WLN720884 WVJ720881:WVJ720884 IX786417:IX786420 ST786417:ST786420 ACP786417:ACP786420 AML786417:AML786420 AWH786417:AWH786420 BGD786417:BGD786420 BPZ786417:BPZ786420 BZV786417:BZV786420 CJR786417:CJR786420 CTN786417:CTN786420 DDJ786417:DDJ786420 DNF786417:DNF786420 DXB786417:DXB786420 EGX786417:EGX786420 EQT786417:EQT786420 FAP786417:FAP786420 FKL786417:FKL786420 FUH786417:FUH786420 GED786417:GED786420 GNZ786417:GNZ786420 GXV786417:GXV786420 HHR786417:HHR786420 HRN786417:HRN786420 IBJ786417:IBJ786420 ILF786417:ILF786420 IVB786417:IVB786420 JEX786417:JEX786420 JOT786417:JOT786420 JYP786417:JYP786420 KIL786417:KIL786420 KSH786417:KSH786420 LCD786417:LCD786420 LLZ786417:LLZ786420 LVV786417:LVV786420 MFR786417:MFR786420 MPN786417:MPN786420 MZJ786417:MZJ786420 NJF786417:NJF786420 NTB786417:NTB786420 OCX786417:OCX786420 OMT786417:OMT786420 OWP786417:OWP786420 PGL786417:PGL786420 PQH786417:PQH786420 QAD786417:QAD786420 QJZ786417:QJZ786420 QTV786417:QTV786420 RDR786417:RDR786420 RNN786417:RNN786420 RXJ786417:RXJ786420 SHF786417:SHF786420 SRB786417:SRB786420 TAX786417:TAX786420 TKT786417:TKT786420 TUP786417:TUP786420 UEL786417:UEL786420 UOH786417:UOH786420 UYD786417:UYD786420 VHZ786417:VHZ786420 VRV786417:VRV786420 WBR786417:WBR786420 WLN786417:WLN786420 WVJ786417:WVJ786420 IX851953:IX851956 ST851953:ST851956 ACP851953:ACP851956 AML851953:AML851956 AWH851953:AWH851956 BGD851953:BGD851956 BPZ851953:BPZ851956 BZV851953:BZV851956 CJR851953:CJR851956 CTN851953:CTN851956 DDJ851953:DDJ851956 DNF851953:DNF851956 DXB851953:DXB851956 EGX851953:EGX851956 EQT851953:EQT851956 FAP851953:FAP851956 FKL851953:FKL851956 FUH851953:FUH851956 GED851953:GED851956 GNZ851953:GNZ851956 GXV851953:GXV851956 HHR851953:HHR851956 HRN851953:HRN851956 IBJ851953:IBJ851956 ILF851953:ILF851956 IVB851953:IVB851956 JEX851953:JEX851956 JOT851953:JOT851956 JYP851953:JYP851956 KIL851953:KIL851956 KSH851953:KSH851956 LCD851953:LCD851956 LLZ851953:LLZ851956 LVV851953:LVV851956 MFR851953:MFR851956 MPN851953:MPN851956 MZJ851953:MZJ851956 NJF851953:NJF851956 NTB851953:NTB851956 OCX851953:OCX851956 OMT851953:OMT851956 OWP851953:OWP851956 PGL851953:PGL851956 PQH851953:PQH851956 QAD851953:QAD851956 QJZ851953:QJZ851956 QTV851953:QTV851956 RDR851953:RDR851956 RNN851953:RNN851956 RXJ851953:RXJ851956 SHF851953:SHF851956 SRB851953:SRB851956 TAX851953:TAX851956 TKT851953:TKT851956 TUP851953:TUP851956 UEL851953:UEL851956 UOH851953:UOH851956 UYD851953:UYD851956 VHZ851953:VHZ851956 VRV851953:VRV851956 WBR851953:WBR851956 WLN851953:WLN851956 WVJ851953:WVJ851956 IX917489:IX917492 ST917489:ST917492 ACP917489:ACP917492 AML917489:AML917492 AWH917489:AWH917492 BGD917489:BGD917492 BPZ917489:BPZ917492 BZV917489:BZV917492 CJR917489:CJR917492 CTN917489:CTN917492 DDJ917489:DDJ917492 DNF917489:DNF917492 DXB917489:DXB917492 EGX917489:EGX917492 EQT917489:EQT917492 FAP917489:FAP917492 FKL917489:FKL917492 FUH917489:FUH917492 GED917489:GED917492 GNZ917489:GNZ917492 GXV917489:GXV917492 HHR917489:HHR917492 HRN917489:HRN917492 IBJ917489:IBJ917492 ILF917489:ILF917492 IVB917489:IVB917492 JEX917489:JEX917492 JOT917489:JOT917492 JYP917489:JYP917492 KIL917489:KIL917492 KSH917489:KSH917492 LCD917489:LCD917492 LLZ917489:LLZ917492 LVV917489:LVV917492 MFR917489:MFR917492 MPN917489:MPN917492 MZJ917489:MZJ917492 NJF917489:NJF917492 NTB917489:NTB917492 OCX917489:OCX917492 OMT917489:OMT917492 OWP917489:OWP917492 PGL917489:PGL917492 PQH917489:PQH917492 QAD917489:QAD917492 QJZ917489:QJZ917492 QTV917489:QTV917492 RDR917489:RDR917492 RNN917489:RNN917492 RXJ917489:RXJ917492 SHF917489:SHF917492 SRB917489:SRB917492 TAX917489:TAX917492 TKT917489:TKT917492 TUP917489:TUP917492 UEL917489:UEL917492 UOH917489:UOH917492 UYD917489:UYD917492 VHZ917489:VHZ917492 VRV917489:VRV917492 WBR917489:WBR917492 WLN917489:WLN917492 WVJ917489:WVJ917492 IX983025:IX983028 ST983025:ST983028 ACP983025:ACP983028 AML983025:AML983028 AWH983025:AWH983028 BGD983025:BGD983028 BPZ983025:BPZ983028 BZV983025:BZV983028 CJR983025:CJR983028 CTN983025:CTN983028 DDJ983025:DDJ983028 DNF983025:DNF983028 DXB983025:DXB983028 EGX983025:EGX983028 EQT983025:EQT983028 FAP983025:FAP983028 FKL983025:FKL983028 FUH983025:FUH983028 GED983025:GED983028 GNZ983025:GNZ983028 GXV983025:GXV983028 HHR983025:HHR983028 HRN983025:HRN983028 IBJ983025:IBJ983028 ILF983025:ILF983028 IVB983025:IVB983028 JEX983025:JEX983028 JOT983025:JOT983028 JYP983025:JYP983028 KIL983025:KIL983028 KSH983025:KSH983028 LCD983025:LCD983028 LLZ983025:LLZ983028 LVV983025:LVV983028 MFR983025:MFR983028 MPN983025:MPN983028 MZJ983025:MZJ983028 NJF983025:NJF983028 NTB983025:NTB983028 OCX983025:OCX983028 OMT983025:OMT983028 OWP983025:OWP983028 PGL983025:PGL983028 PQH983025:PQH983028 QAD983025:QAD983028 QJZ983025:QJZ983028 QTV983025:QTV983028 RDR983025:RDR983028 RNN983025:RNN983028 RXJ983025:RXJ983028 SHF983025:SHF983028 SRB983025:SRB983028 TAX983025:TAX983028 TKT983025:TKT983028 TUP983025:TUP983028 UEL983025:UEL983028 UOH983025:UOH983028 UYD983025:UYD983028 VHZ983025:VHZ983028 VRV983025:VRV983028 WBR983025:WBR983028 WLN983025:WLN983028 IP3:IP5" xr:uid="{00000000-0002-0000-0000-000001000000}">
      <formula1>$H$3:$H$6</formula1>
    </dataValidation>
  </dataValidations>
  <pageMargins left="0.70866141732283472" right="0.70866141732283472" top="0.74803149606299213" bottom="0.74803149606299213" header="0.31496062992125984" footer="0.31496062992125984"/>
  <pageSetup paperSize="9" orientation="landscape" horizontalDpi="300" verticalDpi="300" r:id="rId1"/>
  <headerFooter>
    <oddHeader>&amp;R(2023年10月版)</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1E876-F121-49A9-8D11-E0324C022BCF}">
  <sheetPr>
    <pageSetUpPr fitToPage="1"/>
  </sheetPr>
  <dimension ref="A1:F151"/>
  <sheetViews>
    <sheetView view="pageBreakPreview" topLeftCell="A9" zoomScaleNormal="80" zoomScaleSheetLayoutView="100" workbookViewId="0"/>
  </sheetViews>
  <sheetFormatPr defaultRowHeight="14.1"/>
  <cols>
    <col min="1" max="1" width="18.25" customWidth="1"/>
    <col min="2" max="3" width="17.125" customWidth="1"/>
    <col min="4" max="4" width="12.625" bestFit="1" customWidth="1"/>
    <col min="6" max="6" width="7.625" bestFit="1" customWidth="1"/>
    <col min="7" max="7" width="10.625" bestFit="1" customWidth="1"/>
    <col min="8" max="9" width="10.125" bestFit="1" customWidth="1"/>
    <col min="10" max="10" width="13.625" bestFit="1" customWidth="1"/>
    <col min="254" max="254" width="9.125" customWidth="1"/>
    <col min="255" max="255" width="25" bestFit="1" customWidth="1"/>
    <col min="256" max="256" width="23.625" bestFit="1" customWidth="1"/>
    <col min="257" max="257" width="25.625" bestFit="1" customWidth="1"/>
    <col min="259" max="259" width="19.125" bestFit="1" customWidth="1"/>
    <col min="260" max="260" width="12.625" bestFit="1" customWidth="1"/>
    <col min="262" max="262" width="7.625" bestFit="1" customWidth="1"/>
    <col min="263" max="263" width="10.625" bestFit="1" customWidth="1"/>
    <col min="264" max="265" width="10.125" bestFit="1" customWidth="1"/>
    <col min="266" max="266" width="13.625" bestFit="1" customWidth="1"/>
    <col min="510" max="510" width="9.125" customWidth="1"/>
    <col min="511" max="511" width="25" bestFit="1" customWidth="1"/>
    <col min="512" max="512" width="23.625" bestFit="1" customWidth="1"/>
    <col min="513" max="513" width="25.625" bestFit="1" customWidth="1"/>
    <col min="515" max="515" width="19.125" bestFit="1" customWidth="1"/>
    <col min="516" max="516" width="12.625" bestFit="1" customWidth="1"/>
    <col min="518" max="518" width="7.625" bestFit="1" customWidth="1"/>
    <col min="519" max="519" width="10.625" bestFit="1" customWidth="1"/>
    <col min="520" max="521" width="10.125" bestFit="1" customWidth="1"/>
    <col min="522" max="522" width="13.625" bestFit="1" customWidth="1"/>
    <col min="766" max="766" width="9.125" customWidth="1"/>
    <col min="767" max="767" width="25" bestFit="1" customWidth="1"/>
    <col min="768" max="768" width="23.625" bestFit="1" customWidth="1"/>
    <col min="769" max="769" width="25.625" bestFit="1" customWidth="1"/>
    <col min="771" max="771" width="19.125" bestFit="1" customWidth="1"/>
    <col min="772" max="772" width="12.625" bestFit="1" customWidth="1"/>
    <col min="774" max="774" width="7.625" bestFit="1" customWidth="1"/>
    <col min="775" max="775" width="10.625" bestFit="1" customWidth="1"/>
    <col min="776" max="777" width="10.125" bestFit="1" customWidth="1"/>
    <col min="778" max="778" width="13.625" bestFit="1" customWidth="1"/>
    <col min="1022" max="1022" width="9.125" customWidth="1"/>
    <col min="1023" max="1023" width="25" bestFit="1" customWidth="1"/>
    <col min="1024" max="1024" width="23.625" bestFit="1" customWidth="1"/>
    <col min="1025" max="1025" width="25.625" bestFit="1" customWidth="1"/>
    <col min="1027" max="1027" width="19.125" bestFit="1" customWidth="1"/>
    <col min="1028" max="1028" width="12.625" bestFit="1" customWidth="1"/>
    <col min="1030" max="1030" width="7.625" bestFit="1" customWidth="1"/>
    <col min="1031" max="1031" width="10.625" bestFit="1" customWidth="1"/>
    <col min="1032" max="1033" width="10.125" bestFit="1" customWidth="1"/>
    <col min="1034" max="1034" width="13.625" bestFit="1" customWidth="1"/>
    <col min="1278" max="1278" width="9.125" customWidth="1"/>
    <col min="1279" max="1279" width="25" bestFit="1" customWidth="1"/>
    <col min="1280" max="1280" width="23.625" bestFit="1" customWidth="1"/>
    <col min="1281" max="1281" width="25.625" bestFit="1" customWidth="1"/>
    <col min="1283" max="1283" width="19.125" bestFit="1" customWidth="1"/>
    <col min="1284" max="1284" width="12.625" bestFit="1" customWidth="1"/>
    <col min="1286" max="1286" width="7.625" bestFit="1" customWidth="1"/>
    <col min="1287" max="1287" width="10.625" bestFit="1" customWidth="1"/>
    <col min="1288" max="1289" width="10.125" bestFit="1" customWidth="1"/>
    <col min="1290" max="1290" width="13.625" bestFit="1" customWidth="1"/>
    <col min="1534" max="1534" width="9.125" customWidth="1"/>
    <col min="1535" max="1535" width="25" bestFit="1" customWidth="1"/>
    <col min="1536" max="1536" width="23.625" bestFit="1" customWidth="1"/>
    <col min="1537" max="1537" width="25.625" bestFit="1" customWidth="1"/>
    <col min="1539" max="1539" width="19.125" bestFit="1" customWidth="1"/>
    <col min="1540" max="1540" width="12.625" bestFit="1" customWidth="1"/>
    <col min="1542" max="1542" width="7.625" bestFit="1" customWidth="1"/>
    <col min="1543" max="1543" width="10.625" bestFit="1" customWidth="1"/>
    <col min="1544" max="1545" width="10.125" bestFit="1" customWidth="1"/>
    <col min="1546" max="1546" width="13.625" bestFit="1" customWidth="1"/>
    <col min="1790" max="1790" width="9.125" customWidth="1"/>
    <col min="1791" max="1791" width="25" bestFit="1" customWidth="1"/>
    <col min="1792" max="1792" width="23.625" bestFit="1" customWidth="1"/>
    <col min="1793" max="1793" width="25.625" bestFit="1" customWidth="1"/>
    <col min="1795" max="1795" width="19.125" bestFit="1" customWidth="1"/>
    <col min="1796" max="1796" width="12.625" bestFit="1" customWidth="1"/>
    <col min="1798" max="1798" width="7.625" bestFit="1" customWidth="1"/>
    <col min="1799" max="1799" width="10.625" bestFit="1" customWidth="1"/>
    <col min="1800" max="1801" width="10.125" bestFit="1" customWidth="1"/>
    <col min="1802" max="1802" width="13.625" bestFit="1" customWidth="1"/>
    <col min="2046" max="2046" width="9.125" customWidth="1"/>
    <col min="2047" max="2047" width="25" bestFit="1" customWidth="1"/>
    <col min="2048" max="2048" width="23.625" bestFit="1" customWidth="1"/>
    <col min="2049" max="2049" width="25.625" bestFit="1" customWidth="1"/>
    <col min="2051" max="2051" width="19.125" bestFit="1" customWidth="1"/>
    <col min="2052" max="2052" width="12.625" bestFit="1" customWidth="1"/>
    <col min="2054" max="2054" width="7.625" bestFit="1" customWidth="1"/>
    <col min="2055" max="2055" width="10.625" bestFit="1" customWidth="1"/>
    <col min="2056" max="2057" width="10.125" bestFit="1" customWidth="1"/>
    <col min="2058" max="2058" width="13.625" bestFit="1" customWidth="1"/>
    <col min="2302" max="2302" width="9.125" customWidth="1"/>
    <col min="2303" max="2303" width="25" bestFit="1" customWidth="1"/>
    <col min="2304" max="2304" width="23.625" bestFit="1" customWidth="1"/>
    <col min="2305" max="2305" width="25.625" bestFit="1" customWidth="1"/>
    <col min="2307" max="2307" width="19.125" bestFit="1" customWidth="1"/>
    <col min="2308" max="2308" width="12.625" bestFit="1" customWidth="1"/>
    <col min="2310" max="2310" width="7.625" bestFit="1" customWidth="1"/>
    <col min="2311" max="2311" width="10.625" bestFit="1" customWidth="1"/>
    <col min="2312" max="2313" width="10.125" bestFit="1" customWidth="1"/>
    <col min="2314" max="2314" width="13.625" bestFit="1" customWidth="1"/>
    <col min="2558" max="2558" width="9.125" customWidth="1"/>
    <col min="2559" max="2559" width="25" bestFit="1" customWidth="1"/>
    <col min="2560" max="2560" width="23.625" bestFit="1" customWidth="1"/>
    <col min="2561" max="2561" width="25.625" bestFit="1" customWidth="1"/>
    <col min="2563" max="2563" width="19.125" bestFit="1" customWidth="1"/>
    <col min="2564" max="2564" width="12.625" bestFit="1" customWidth="1"/>
    <col min="2566" max="2566" width="7.625" bestFit="1" customWidth="1"/>
    <col min="2567" max="2567" width="10.625" bestFit="1" customWidth="1"/>
    <col min="2568" max="2569" width="10.125" bestFit="1" customWidth="1"/>
    <col min="2570" max="2570" width="13.625" bestFit="1" customWidth="1"/>
    <col min="2814" max="2814" width="9.125" customWidth="1"/>
    <col min="2815" max="2815" width="25" bestFit="1" customWidth="1"/>
    <col min="2816" max="2816" width="23.625" bestFit="1" customWidth="1"/>
    <col min="2817" max="2817" width="25.625" bestFit="1" customWidth="1"/>
    <col min="2819" max="2819" width="19.125" bestFit="1" customWidth="1"/>
    <col min="2820" max="2820" width="12.625" bestFit="1" customWidth="1"/>
    <col min="2822" max="2822" width="7.625" bestFit="1" customWidth="1"/>
    <col min="2823" max="2823" width="10.625" bestFit="1" customWidth="1"/>
    <col min="2824" max="2825" width="10.125" bestFit="1" customWidth="1"/>
    <col min="2826" max="2826" width="13.625" bestFit="1" customWidth="1"/>
    <col min="3070" max="3070" width="9.125" customWidth="1"/>
    <col min="3071" max="3071" width="25" bestFit="1" customWidth="1"/>
    <col min="3072" max="3072" width="23.625" bestFit="1" customWidth="1"/>
    <col min="3073" max="3073" width="25.625" bestFit="1" customWidth="1"/>
    <col min="3075" max="3075" width="19.125" bestFit="1" customWidth="1"/>
    <col min="3076" max="3076" width="12.625" bestFit="1" customWidth="1"/>
    <col min="3078" max="3078" width="7.625" bestFit="1" customWidth="1"/>
    <col min="3079" max="3079" width="10.625" bestFit="1" customWidth="1"/>
    <col min="3080" max="3081" width="10.125" bestFit="1" customWidth="1"/>
    <col min="3082" max="3082" width="13.625" bestFit="1" customWidth="1"/>
    <col min="3326" max="3326" width="9.125" customWidth="1"/>
    <col min="3327" max="3327" width="25" bestFit="1" customWidth="1"/>
    <col min="3328" max="3328" width="23.625" bestFit="1" customWidth="1"/>
    <col min="3329" max="3329" width="25.625" bestFit="1" customWidth="1"/>
    <col min="3331" max="3331" width="19.125" bestFit="1" customWidth="1"/>
    <col min="3332" max="3332" width="12.625" bestFit="1" customWidth="1"/>
    <col min="3334" max="3334" width="7.625" bestFit="1" customWidth="1"/>
    <col min="3335" max="3335" width="10.625" bestFit="1" customWidth="1"/>
    <col min="3336" max="3337" width="10.125" bestFit="1" customWidth="1"/>
    <col min="3338" max="3338" width="13.625" bestFit="1" customWidth="1"/>
    <col min="3582" max="3582" width="9.125" customWidth="1"/>
    <col min="3583" max="3583" width="25" bestFit="1" customWidth="1"/>
    <col min="3584" max="3584" width="23.625" bestFit="1" customWidth="1"/>
    <col min="3585" max="3585" width="25.625" bestFit="1" customWidth="1"/>
    <col min="3587" max="3587" width="19.125" bestFit="1" customWidth="1"/>
    <col min="3588" max="3588" width="12.625" bestFit="1" customWidth="1"/>
    <col min="3590" max="3590" width="7.625" bestFit="1" customWidth="1"/>
    <col min="3591" max="3591" width="10.625" bestFit="1" customWidth="1"/>
    <col min="3592" max="3593" width="10.125" bestFit="1" customWidth="1"/>
    <col min="3594" max="3594" width="13.625" bestFit="1" customWidth="1"/>
    <col min="3838" max="3838" width="9.125" customWidth="1"/>
    <col min="3839" max="3839" width="25" bestFit="1" customWidth="1"/>
    <col min="3840" max="3840" width="23.625" bestFit="1" customWidth="1"/>
    <col min="3841" max="3841" width="25.625" bestFit="1" customWidth="1"/>
    <col min="3843" max="3843" width="19.125" bestFit="1" customWidth="1"/>
    <col min="3844" max="3844" width="12.625" bestFit="1" customWidth="1"/>
    <col min="3846" max="3846" width="7.625" bestFit="1" customWidth="1"/>
    <col min="3847" max="3847" width="10.625" bestFit="1" customWidth="1"/>
    <col min="3848" max="3849" width="10.125" bestFit="1" customWidth="1"/>
    <col min="3850" max="3850" width="13.625" bestFit="1" customWidth="1"/>
    <col min="4094" max="4094" width="9.125" customWidth="1"/>
    <col min="4095" max="4095" width="25" bestFit="1" customWidth="1"/>
    <col min="4096" max="4096" width="23.625" bestFit="1" customWidth="1"/>
    <col min="4097" max="4097" width="25.625" bestFit="1" customWidth="1"/>
    <col min="4099" max="4099" width="19.125" bestFit="1" customWidth="1"/>
    <col min="4100" max="4100" width="12.625" bestFit="1" customWidth="1"/>
    <col min="4102" max="4102" width="7.625" bestFit="1" customWidth="1"/>
    <col min="4103" max="4103" width="10.625" bestFit="1" customWidth="1"/>
    <col min="4104" max="4105" width="10.125" bestFit="1" customWidth="1"/>
    <col min="4106" max="4106" width="13.625" bestFit="1" customWidth="1"/>
    <col min="4350" max="4350" width="9.125" customWidth="1"/>
    <col min="4351" max="4351" width="25" bestFit="1" customWidth="1"/>
    <col min="4352" max="4352" width="23.625" bestFit="1" customWidth="1"/>
    <col min="4353" max="4353" width="25.625" bestFit="1" customWidth="1"/>
    <col min="4355" max="4355" width="19.125" bestFit="1" customWidth="1"/>
    <col min="4356" max="4356" width="12.625" bestFit="1" customWidth="1"/>
    <col min="4358" max="4358" width="7.625" bestFit="1" customWidth="1"/>
    <col min="4359" max="4359" width="10.625" bestFit="1" customWidth="1"/>
    <col min="4360" max="4361" width="10.125" bestFit="1" customWidth="1"/>
    <col min="4362" max="4362" width="13.625" bestFit="1" customWidth="1"/>
    <col min="4606" max="4606" width="9.125" customWidth="1"/>
    <col min="4607" max="4607" width="25" bestFit="1" customWidth="1"/>
    <col min="4608" max="4608" width="23.625" bestFit="1" customWidth="1"/>
    <col min="4609" max="4609" width="25.625" bestFit="1" customWidth="1"/>
    <col min="4611" max="4611" width="19.125" bestFit="1" customWidth="1"/>
    <col min="4612" max="4612" width="12.625" bestFit="1" customWidth="1"/>
    <col min="4614" max="4614" width="7.625" bestFit="1" customWidth="1"/>
    <col min="4615" max="4615" width="10.625" bestFit="1" customWidth="1"/>
    <col min="4616" max="4617" width="10.125" bestFit="1" customWidth="1"/>
    <col min="4618" max="4618" width="13.625" bestFit="1" customWidth="1"/>
    <col min="4862" max="4862" width="9.125" customWidth="1"/>
    <col min="4863" max="4863" width="25" bestFit="1" customWidth="1"/>
    <col min="4864" max="4864" width="23.625" bestFit="1" customWidth="1"/>
    <col min="4865" max="4865" width="25.625" bestFit="1" customWidth="1"/>
    <col min="4867" max="4867" width="19.125" bestFit="1" customWidth="1"/>
    <col min="4868" max="4868" width="12.625" bestFit="1" customWidth="1"/>
    <col min="4870" max="4870" width="7.625" bestFit="1" customWidth="1"/>
    <col min="4871" max="4871" width="10.625" bestFit="1" customWidth="1"/>
    <col min="4872" max="4873" width="10.125" bestFit="1" customWidth="1"/>
    <col min="4874" max="4874" width="13.625" bestFit="1" customWidth="1"/>
    <col min="5118" max="5118" width="9.125" customWidth="1"/>
    <col min="5119" max="5119" width="25" bestFit="1" customWidth="1"/>
    <col min="5120" max="5120" width="23.625" bestFit="1" customWidth="1"/>
    <col min="5121" max="5121" width="25.625" bestFit="1" customWidth="1"/>
    <col min="5123" max="5123" width="19.125" bestFit="1" customWidth="1"/>
    <col min="5124" max="5124" width="12.625" bestFit="1" customWidth="1"/>
    <col min="5126" max="5126" width="7.625" bestFit="1" customWidth="1"/>
    <col min="5127" max="5127" width="10.625" bestFit="1" customWidth="1"/>
    <col min="5128" max="5129" width="10.125" bestFit="1" customWidth="1"/>
    <col min="5130" max="5130" width="13.625" bestFit="1" customWidth="1"/>
    <col min="5374" max="5374" width="9.125" customWidth="1"/>
    <col min="5375" max="5375" width="25" bestFit="1" customWidth="1"/>
    <col min="5376" max="5376" width="23.625" bestFit="1" customWidth="1"/>
    <col min="5377" max="5377" width="25.625" bestFit="1" customWidth="1"/>
    <col min="5379" max="5379" width="19.125" bestFit="1" customWidth="1"/>
    <col min="5380" max="5380" width="12.625" bestFit="1" customWidth="1"/>
    <col min="5382" max="5382" width="7.625" bestFit="1" customWidth="1"/>
    <col min="5383" max="5383" width="10.625" bestFit="1" customWidth="1"/>
    <col min="5384" max="5385" width="10.125" bestFit="1" customWidth="1"/>
    <col min="5386" max="5386" width="13.625" bestFit="1" customWidth="1"/>
    <col min="5630" max="5630" width="9.125" customWidth="1"/>
    <col min="5631" max="5631" width="25" bestFit="1" customWidth="1"/>
    <col min="5632" max="5632" width="23.625" bestFit="1" customWidth="1"/>
    <col min="5633" max="5633" width="25.625" bestFit="1" customWidth="1"/>
    <col min="5635" max="5635" width="19.125" bestFit="1" customWidth="1"/>
    <col min="5636" max="5636" width="12.625" bestFit="1" customWidth="1"/>
    <col min="5638" max="5638" width="7.625" bestFit="1" customWidth="1"/>
    <col min="5639" max="5639" width="10.625" bestFit="1" customWidth="1"/>
    <col min="5640" max="5641" width="10.125" bestFit="1" customWidth="1"/>
    <col min="5642" max="5642" width="13.625" bestFit="1" customWidth="1"/>
    <col min="5886" max="5886" width="9.125" customWidth="1"/>
    <col min="5887" max="5887" width="25" bestFit="1" customWidth="1"/>
    <col min="5888" max="5888" width="23.625" bestFit="1" customWidth="1"/>
    <col min="5889" max="5889" width="25.625" bestFit="1" customWidth="1"/>
    <col min="5891" max="5891" width="19.125" bestFit="1" customWidth="1"/>
    <col min="5892" max="5892" width="12.625" bestFit="1" customWidth="1"/>
    <col min="5894" max="5894" width="7.625" bestFit="1" customWidth="1"/>
    <col min="5895" max="5895" width="10.625" bestFit="1" customWidth="1"/>
    <col min="5896" max="5897" width="10.125" bestFit="1" customWidth="1"/>
    <col min="5898" max="5898" width="13.625" bestFit="1" customWidth="1"/>
    <col min="6142" max="6142" width="9.125" customWidth="1"/>
    <col min="6143" max="6143" width="25" bestFit="1" customWidth="1"/>
    <col min="6144" max="6144" width="23.625" bestFit="1" customWidth="1"/>
    <col min="6145" max="6145" width="25.625" bestFit="1" customWidth="1"/>
    <col min="6147" max="6147" width="19.125" bestFit="1" customWidth="1"/>
    <col min="6148" max="6148" width="12.625" bestFit="1" customWidth="1"/>
    <col min="6150" max="6150" width="7.625" bestFit="1" customWidth="1"/>
    <col min="6151" max="6151" width="10.625" bestFit="1" customWidth="1"/>
    <col min="6152" max="6153" width="10.125" bestFit="1" customWidth="1"/>
    <col min="6154" max="6154" width="13.625" bestFit="1" customWidth="1"/>
    <col min="6398" max="6398" width="9.125" customWidth="1"/>
    <col min="6399" max="6399" width="25" bestFit="1" customWidth="1"/>
    <col min="6400" max="6400" width="23.625" bestFit="1" customWidth="1"/>
    <col min="6401" max="6401" width="25.625" bestFit="1" customWidth="1"/>
    <col min="6403" max="6403" width="19.125" bestFit="1" customWidth="1"/>
    <col min="6404" max="6404" width="12.625" bestFit="1" customWidth="1"/>
    <col min="6406" max="6406" width="7.625" bestFit="1" customWidth="1"/>
    <col min="6407" max="6407" width="10.625" bestFit="1" customWidth="1"/>
    <col min="6408" max="6409" width="10.125" bestFit="1" customWidth="1"/>
    <col min="6410" max="6410" width="13.625" bestFit="1" customWidth="1"/>
    <col min="6654" max="6654" width="9.125" customWidth="1"/>
    <col min="6655" max="6655" width="25" bestFit="1" customWidth="1"/>
    <col min="6656" max="6656" width="23.625" bestFit="1" customWidth="1"/>
    <col min="6657" max="6657" width="25.625" bestFit="1" customWidth="1"/>
    <col min="6659" max="6659" width="19.125" bestFit="1" customWidth="1"/>
    <col min="6660" max="6660" width="12.625" bestFit="1" customWidth="1"/>
    <col min="6662" max="6662" width="7.625" bestFit="1" customWidth="1"/>
    <col min="6663" max="6663" width="10.625" bestFit="1" customWidth="1"/>
    <col min="6664" max="6665" width="10.125" bestFit="1" customWidth="1"/>
    <col min="6666" max="6666" width="13.625" bestFit="1" customWidth="1"/>
    <col min="6910" max="6910" width="9.125" customWidth="1"/>
    <col min="6911" max="6911" width="25" bestFit="1" customWidth="1"/>
    <col min="6912" max="6912" width="23.625" bestFit="1" customWidth="1"/>
    <col min="6913" max="6913" width="25.625" bestFit="1" customWidth="1"/>
    <col min="6915" max="6915" width="19.125" bestFit="1" customWidth="1"/>
    <col min="6916" max="6916" width="12.625" bestFit="1" customWidth="1"/>
    <col min="6918" max="6918" width="7.625" bestFit="1" customWidth="1"/>
    <col min="6919" max="6919" width="10.625" bestFit="1" customWidth="1"/>
    <col min="6920" max="6921" width="10.125" bestFit="1" customWidth="1"/>
    <col min="6922" max="6922" width="13.625" bestFit="1" customWidth="1"/>
    <col min="7166" max="7166" width="9.125" customWidth="1"/>
    <col min="7167" max="7167" width="25" bestFit="1" customWidth="1"/>
    <col min="7168" max="7168" width="23.625" bestFit="1" customWidth="1"/>
    <col min="7169" max="7169" width="25.625" bestFit="1" customWidth="1"/>
    <col min="7171" max="7171" width="19.125" bestFit="1" customWidth="1"/>
    <col min="7172" max="7172" width="12.625" bestFit="1" customWidth="1"/>
    <col min="7174" max="7174" width="7.625" bestFit="1" customWidth="1"/>
    <col min="7175" max="7175" width="10.625" bestFit="1" customWidth="1"/>
    <col min="7176" max="7177" width="10.125" bestFit="1" customWidth="1"/>
    <col min="7178" max="7178" width="13.625" bestFit="1" customWidth="1"/>
    <col min="7422" max="7422" width="9.125" customWidth="1"/>
    <col min="7423" max="7423" width="25" bestFit="1" customWidth="1"/>
    <col min="7424" max="7424" width="23.625" bestFit="1" customWidth="1"/>
    <col min="7425" max="7425" width="25.625" bestFit="1" customWidth="1"/>
    <col min="7427" max="7427" width="19.125" bestFit="1" customWidth="1"/>
    <col min="7428" max="7428" width="12.625" bestFit="1" customWidth="1"/>
    <col min="7430" max="7430" width="7.625" bestFit="1" customWidth="1"/>
    <col min="7431" max="7431" width="10.625" bestFit="1" customWidth="1"/>
    <col min="7432" max="7433" width="10.125" bestFit="1" customWidth="1"/>
    <col min="7434" max="7434" width="13.625" bestFit="1" customWidth="1"/>
    <col min="7678" max="7678" width="9.125" customWidth="1"/>
    <col min="7679" max="7679" width="25" bestFit="1" customWidth="1"/>
    <col min="7680" max="7680" width="23.625" bestFit="1" customWidth="1"/>
    <col min="7681" max="7681" width="25.625" bestFit="1" customWidth="1"/>
    <col min="7683" max="7683" width="19.125" bestFit="1" customWidth="1"/>
    <col min="7684" max="7684" width="12.625" bestFit="1" customWidth="1"/>
    <col min="7686" max="7686" width="7.625" bestFit="1" customWidth="1"/>
    <col min="7687" max="7687" width="10.625" bestFit="1" customWidth="1"/>
    <col min="7688" max="7689" width="10.125" bestFit="1" customWidth="1"/>
    <col min="7690" max="7690" width="13.625" bestFit="1" customWidth="1"/>
    <col min="7934" max="7934" width="9.125" customWidth="1"/>
    <col min="7935" max="7935" width="25" bestFit="1" customWidth="1"/>
    <col min="7936" max="7936" width="23.625" bestFit="1" customWidth="1"/>
    <col min="7937" max="7937" width="25.625" bestFit="1" customWidth="1"/>
    <col min="7939" max="7939" width="19.125" bestFit="1" customWidth="1"/>
    <col min="7940" max="7940" width="12.625" bestFit="1" customWidth="1"/>
    <col min="7942" max="7942" width="7.625" bestFit="1" customWidth="1"/>
    <col min="7943" max="7943" width="10.625" bestFit="1" customWidth="1"/>
    <col min="7944" max="7945" width="10.125" bestFit="1" customWidth="1"/>
    <col min="7946" max="7946" width="13.625" bestFit="1" customWidth="1"/>
    <col min="8190" max="8190" width="9.125" customWidth="1"/>
    <col min="8191" max="8191" width="25" bestFit="1" customWidth="1"/>
    <col min="8192" max="8192" width="23.625" bestFit="1" customWidth="1"/>
    <col min="8193" max="8193" width="25.625" bestFit="1" customWidth="1"/>
    <col min="8195" max="8195" width="19.125" bestFit="1" customWidth="1"/>
    <col min="8196" max="8196" width="12.625" bestFit="1" customWidth="1"/>
    <col min="8198" max="8198" width="7.625" bestFit="1" customWidth="1"/>
    <col min="8199" max="8199" width="10.625" bestFit="1" customWidth="1"/>
    <col min="8200" max="8201" width="10.125" bestFit="1" customWidth="1"/>
    <col min="8202" max="8202" width="13.625" bestFit="1" customWidth="1"/>
    <col min="8446" max="8446" width="9.125" customWidth="1"/>
    <col min="8447" max="8447" width="25" bestFit="1" customWidth="1"/>
    <col min="8448" max="8448" width="23.625" bestFit="1" customWidth="1"/>
    <col min="8449" max="8449" width="25.625" bestFit="1" customWidth="1"/>
    <col min="8451" max="8451" width="19.125" bestFit="1" customWidth="1"/>
    <col min="8452" max="8452" width="12.625" bestFit="1" customWidth="1"/>
    <col min="8454" max="8454" width="7.625" bestFit="1" customWidth="1"/>
    <col min="8455" max="8455" width="10.625" bestFit="1" customWidth="1"/>
    <col min="8456" max="8457" width="10.125" bestFit="1" customWidth="1"/>
    <col min="8458" max="8458" width="13.625" bestFit="1" customWidth="1"/>
    <col min="8702" max="8702" width="9.125" customWidth="1"/>
    <col min="8703" max="8703" width="25" bestFit="1" customWidth="1"/>
    <col min="8704" max="8704" width="23.625" bestFit="1" customWidth="1"/>
    <col min="8705" max="8705" width="25.625" bestFit="1" customWidth="1"/>
    <col min="8707" max="8707" width="19.125" bestFit="1" customWidth="1"/>
    <col min="8708" max="8708" width="12.625" bestFit="1" customWidth="1"/>
    <col min="8710" max="8710" width="7.625" bestFit="1" customWidth="1"/>
    <col min="8711" max="8711" width="10.625" bestFit="1" customWidth="1"/>
    <col min="8712" max="8713" width="10.125" bestFit="1" customWidth="1"/>
    <col min="8714" max="8714" width="13.625" bestFit="1" customWidth="1"/>
    <col min="8958" max="8958" width="9.125" customWidth="1"/>
    <col min="8959" max="8959" width="25" bestFit="1" customWidth="1"/>
    <col min="8960" max="8960" width="23.625" bestFit="1" customWidth="1"/>
    <col min="8961" max="8961" width="25.625" bestFit="1" customWidth="1"/>
    <col min="8963" max="8963" width="19.125" bestFit="1" customWidth="1"/>
    <col min="8964" max="8964" width="12.625" bestFit="1" customWidth="1"/>
    <col min="8966" max="8966" width="7.625" bestFit="1" customWidth="1"/>
    <col min="8967" max="8967" width="10.625" bestFit="1" customWidth="1"/>
    <col min="8968" max="8969" width="10.125" bestFit="1" customWidth="1"/>
    <col min="8970" max="8970" width="13.625" bestFit="1" customWidth="1"/>
    <col min="9214" max="9214" width="9.125" customWidth="1"/>
    <col min="9215" max="9215" width="25" bestFit="1" customWidth="1"/>
    <col min="9216" max="9216" width="23.625" bestFit="1" customWidth="1"/>
    <col min="9217" max="9217" width="25.625" bestFit="1" customWidth="1"/>
    <col min="9219" max="9219" width="19.125" bestFit="1" customWidth="1"/>
    <col min="9220" max="9220" width="12.625" bestFit="1" customWidth="1"/>
    <col min="9222" max="9222" width="7.625" bestFit="1" customWidth="1"/>
    <col min="9223" max="9223" width="10.625" bestFit="1" customWidth="1"/>
    <col min="9224" max="9225" width="10.125" bestFit="1" customWidth="1"/>
    <col min="9226" max="9226" width="13.625" bestFit="1" customWidth="1"/>
    <col min="9470" max="9470" width="9.125" customWidth="1"/>
    <col min="9471" max="9471" width="25" bestFit="1" customWidth="1"/>
    <col min="9472" max="9472" width="23.625" bestFit="1" customWidth="1"/>
    <col min="9473" max="9473" width="25.625" bestFit="1" customWidth="1"/>
    <col min="9475" max="9475" width="19.125" bestFit="1" customWidth="1"/>
    <col min="9476" max="9476" width="12.625" bestFit="1" customWidth="1"/>
    <col min="9478" max="9478" width="7.625" bestFit="1" customWidth="1"/>
    <col min="9479" max="9479" width="10.625" bestFit="1" customWidth="1"/>
    <col min="9480" max="9481" width="10.125" bestFit="1" customWidth="1"/>
    <col min="9482" max="9482" width="13.625" bestFit="1" customWidth="1"/>
    <col min="9726" max="9726" width="9.125" customWidth="1"/>
    <col min="9727" max="9727" width="25" bestFit="1" customWidth="1"/>
    <col min="9728" max="9728" width="23.625" bestFit="1" customWidth="1"/>
    <col min="9729" max="9729" width="25.625" bestFit="1" customWidth="1"/>
    <col min="9731" max="9731" width="19.125" bestFit="1" customWidth="1"/>
    <col min="9732" max="9732" width="12.625" bestFit="1" customWidth="1"/>
    <col min="9734" max="9734" width="7.625" bestFit="1" customWidth="1"/>
    <col min="9735" max="9735" width="10.625" bestFit="1" customWidth="1"/>
    <col min="9736" max="9737" width="10.125" bestFit="1" customWidth="1"/>
    <col min="9738" max="9738" width="13.625" bestFit="1" customWidth="1"/>
    <col min="9982" max="9982" width="9.125" customWidth="1"/>
    <col min="9983" max="9983" width="25" bestFit="1" customWidth="1"/>
    <col min="9984" max="9984" width="23.625" bestFit="1" customWidth="1"/>
    <col min="9985" max="9985" width="25.625" bestFit="1" customWidth="1"/>
    <col min="9987" max="9987" width="19.125" bestFit="1" customWidth="1"/>
    <col min="9988" max="9988" width="12.625" bestFit="1" customWidth="1"/>
    <col min="9990" max="9990" width="7.625" bestFit="1" customWidth="1"/>
    <col min="9991" max="9991" width="10.625" bestFit="1" customWidth="1"/>
    <col min="9992" max="9993" width="10.125" bestFit="1" customWidth="1"/>
    <col min="9994" max="9994" width="13.625" bestFit="1" customWidth="1"/>
    <col min="10238" max="10238" width="9.125" customWidth="1"/>
    <col min="10239" max="10239" width="25" bestFit="1" customWidth="1"/>
    <col min="10240" max="10240" width="23.625" bestFit="1" customWidth="1"/>
    <col min="10241" max="10241" width="25.625" bestFit="1" customWidth="1"/>
    <col min="10243" max="10243" width="19.125" bestFit="1" customWidth="1"/>
    <col min="10244" max="10244" width="12.625" bestFit="1" customWidth="1"/>
    <col min="10246" max="10246" width="7.625" bestFit="1" customWidth="1"/>
    <col min="10247" max="10247" width="10.625" bestFit="1" customWidth="1"/>
    <col min="10248" max="10249" width="10.125" bestFit="1" customWidth="1"/>
    <col min="10250" max="10250" width="13.625" bestFit="1" customWidth="1"/>
    <col min="10494" max="10494" width="9.125" customWidth="1"/>
    <col min="10495" max="10495" width="25" bestFit="1" customWidth="1"/>
    <col min="10496" max="10496" width="23.625" bestFit="1" customWidth="1"/>
    <col min="10497" max="10497" width="25.625" bestFit="1" customWidth="1"/>
    <col min="10499" max="10499" width="19.125" bestFit="1" customWidth="1"/>
    <col min="10500" max="10500" width="12.625" bestFit="1" customWidth="1"/>
    <col min="10502" max="10502" width="7.625" bestFit="1" customWidth="1"/>
    <col min="10503" max="10503" width="10.625" bestFit="1" customWidth="1"/>
    <col min="10504" max="10505" width="10.125" bestFit="1" customWidth="1"/>
    <col min="10506" max="10506" width="13.625" bestFit="1" customWidth="1"/>
    <col min="10750" max="10750" width="9.125" customWidth="1"/>
    <col min="10751" max="10751" width="25" bestFit="1" customWidth="1"/>
    <col min="10752" max="10752" width="23.625" bestFit="1" customWidth="1"/>
    <col min="10753" max="10753" width="25.625" bestFit="1" customWidth="1"/>
    <col min="10755" max="10755" width="19.125" bestFit="1" customWidth="1"/>
    <col min="10756" max="10756" width="12.625" bestFit="1" customWidth="1"/>
    <col min="10758" max="10758" width="7.625" bestFit="1" customWidth="1"/>
    <col min="10759" max="10759" width="10.625" bestFit="1" customWidth="1"/>
    <col min="10760" max="10761" width="10.125" bestFit="1" customWidth="1"/>
    <col min="10762" max="10762" width="13.625" bestFit="1" customWidth="1"/>
    <col min="11006" max="11006" width="9.125" customWidth="1"/>
    <col min="11007" max="11007" width="25" bestFit="1" customWidth="1"/>
    <col min="11008" max="11008" width="23.625" bestFit="1" customWidth="1"/>
    <col min="11009" max="11009" width="25.625" bestFit="1" customWidth="1"/>
    <col min="11011" max="11011" width="19.125" bestFit="1" customWidth="1"/>
    <col min="11012" max="11012" width="12.625" bestFit="1" customWidth="1"/>
    <col min="11014" max="11014" width="7.625" bestFit="1" customWidth="1"/>
    <col min="11015" max="11015" width="10.625" bestFit="1" customWidth="1"/>
    <col min="11016" max="11017" width="10.125" bestFit="1" customWidth="1"/>
    <col min="11018" max="11018" width="13.625" bestFit="1" customWidth="1"/>
    <col min="11262" max="11262" width="9.125" customWidth="1"/>
    <col min="11263" max="11263" width="25" bestFit="1" customWidth="1"/>
    <col min="11264" max="11264" width="23.625" bestFit="1" customWidth="1"/>
    <col min="11265" max="11265" width="25.625" bestFit="1" customWidth="1"/>
    <col min="11267" max="11267" width="19.125" bestFit="1" customWidth="1"/>
    <col min="11268" max="11268" width="12.625" bestFit="1" customWidth="1"/>
    <col min="11270" max="11270" width="7.625" bestFit="1" customWidth="1"/>
    <col min="11271" max="11271" width="10.625" bestFit="1" customWidth="1"/>
    <col min="11272" max="11273" width="10.125" bestFit="1" customWidth="1"/>
    <col min="11274" max="11274" width="13.625" bestFit="1" customWidth="1"/>
    <col min="11518" max="11518" width="9.125" customWidth="1"/>
    <col min="11519" max="11519" width="25" bestFit="1" customWidth="1"/>
    <col min="11520" max="11520" width="23.625" bestFit="1" customWidth="1"/>
    <col min="11521" max="11521" width="25.625" bestFit="1" customWidth="1"/>
    <col min="11523" max="11523" width="19.125" bestFit="1" customWidth="1"/>
    <col min="11524" max="11524" width="12.625" bestFit="1" customWidth="1"/>
    <col min="11526" max="11526" width="7.625" bestFit="1" customWidth="1"/>
    <col min="11527" max="11527" width="10.625" bestFit="1" customWidth="1"/>
    <col min="11528" max="11529" width="10.125" bestFit="1" customWidth="1"/>
    <col min="11530" max="11530" width="13.625" bestFit="1" customWidth="1"/>
    <col min="11774" max="11774" width="9.125" customWidth="1"/>
    <col min="11775" max="11775" width="25" bestFit="1" customWidth="1"/>
    <col min="11776" max="11776" width="23.625" bestFit="1" customWidth="1"/>
    <col min="11777" max="11777" width="25.625" bestFit="1" customWidth="1"/>
    <col min="11779" max="11779" width="19.125" bestFit="1" customWidth="1"/>
    <col min="11780" max="11780" width="12.625" bestFit="1" customWidth="1"/>
    <col min="11782" max="11782" width="7.625" bestFit="1" customWidth="1"/>
    <col min="11783" max="11783" width="10.625" bestFit="1" customWidth="1"/>
    <col min="11784" max="11785" width="10.125" bestFit="1" customWidth="1"/>
    <col min="11786" max="11786" width="13.625" bestFit="1" customWidth="1"/>
    <col min="12030" max="12030" width="9.125" customWidth="1"/>
    <col min="12031" max="12031" width="25" bestFit="1" customWidth="1"/>
    <col min="12032" max="12032" width="23.625" bestFit="1" customWidth="1"/>
    <col min="12033" max="12033" width="25.625" bestFit="1" customWidth="1"/>
    <col min="12035" max="12035" width="19.125" bestFit="1" customWidth="1"/>
    <col min="12036" max="12036" width="12.625" bestFit="1" customWidth="1"/>
    <col min="12038" max="12038" width="7.625" bestFit="1" customWidth="1"/>
    <col min="12039" max="12039" width="10.625" bestFit="1" customWidth="1"/>
    <col min="12040" max="12041" width="10.125" bestFit="1" customWidth="1"/>
    <col min="12042" max="12042" width="13.625" bestFit="1" customWidth="1"/>
    <col min="12286" max="12286" width="9.125" customWidth="1"/>
    <col min="12287" max="12287" width="25" bestFit="1" customWidth="1"/>
    <col min="12288" max="12288" width="23.625" bestFit="1" customWidth="1"/>
    <col min="12289" max="12289" width="25.625" bestFit="1" customWidth="1"/>
    <col min="12291" max="12291" width="19.125" bestFit="1" customWidth="1"/>
    <col min="12292" max="12292" width="12.625" bestFit="1" customWidth="1"/>
    <col min="12294" max="12294" width="7.625" bestFit="1" customWidth="1"/>
    <col min="12295" max="12295" width="10.625" bestFit="1" customWidth="1"/>
    <col min="12296" max="12297" width="10.125" bestFit="1" customWidth="1"/>
    <col min="12298" max="12298" width="13.625" bestFit="1" customWidth="1"/>
    <col min="12542" max="12542" width="9.125" customWidth="1"/>
    <col min="12543" max="12543" width="25" bestFit="1" customWidth="1"/>
    <col min="12544" max="12544" width="23.625" bestFit="1" customWidth="1"/>
    <col min="12545" max="12545" width="25.625" bestFit="1" customWidth="1"/>
    <col min="12547" max="12547" width="19.125" bestFit="1" customWidth="1"/>
    <col min="12548" max="12548" width="12.625" bestFit="1" customWidth="1"/>
    <col min="12550" max="12550" width="7.625" bestFit="1" customWidth="1"/>
    <col min="12551" max="12551" width="10.625" bestFit="1" customWidth="1"/>
    <col min="12552" max="12553" width="10.125" bestFit="1" customWidth="1"/>
    <col min="12554" max="12554" width="13.625" bestFit="1" customWidth="1"/>
    <col min="12798" max="12798" width="9.125" customWidth="1"/>
    <col min="12799" max="12799" width="25" bestFit="1" customWidth="1"/>
    <col min="12800" max="12800" width="23.625" bestFit="1" customWidth="1"/>
    <col min="12801" max="12801" width="25.625" bestFit="1" customWidth="1"/>
    <col min="12803" max="12803" width="19.125" bestFit="1" customWidth="1"/>
    <col min="12804" max="12804" width="12.625" bestFit="1" customWidth="1"/>
    <col min="12806" max="12806" width="7.625" bestFit="1" customWidth="1"/>
    <col min="12807" max="12807" width="10.625" bestFit="1" customWidth="1"/>
    <col min="12808" max="12809" width="10.125" bestFit="1" customWidth="1"/>
    <col min="12810" max="12810" width="13.625" bestFit="1" customWidth="1"/>
    <col min="13054" max="13054" width="9.125" customWidth="1"/>
    <col min="13055" max="13055" width="25" bestFit="1" customWidth="1"/>
    <col min="13056" max="13056" width="23.625" bestFit="1" customWidth="1"/>
    <col min="13057" max="13057" width="25.625" bestFit="1" customWidth="1"/>
    <col min="13059" max="13059" width="19.125" bestFit="1" customWidth="1"/>
    <col min="13060" max="13060" width="12.625" bestFit="1" customWidth="1"/>
    <col min="13062" max="13062" width="7.625" bestFit="1" customWidth="1"/>
    <col min="13063" max="13063" width="10.625" bestFit="1" customWidth="1"/>
    <col min="13064" max="13065" width="10.125" bestFit="1" customWidth="1"/>
    <col min="13066" max="13066" width="13.625" bestFit="1" customWidth="1"/>
    <col min="13310" max="13310" width="9.125" customWidth="1"/>
    <col min="13311" max="13311" width="25" bestFit="1" customWidth="1"/>
    <col min="13312" max="13312" width="23.625" bestFit="1" customWidth="1"/>
    <col min="13313" max="13313" width="25.625" bestFit="1" customWidth="1"/>
    <col min="13315" max="13315" width="19.125" bestFit="1" customWidth="1"/>
    <col min="13316" max="13316" width="12.625" bestFit="1" customWidth="1"/>
    <col min="13318" max="13318" width="7.625" bestFit="1" customWidth="1"/>
    <col min="13319" max="13319" width="10.625" bestFit="1" customWidth="1"/>
    <col min="13320" max="13321" width="10.125" bestFit="1" customWidth="1"/>
    <col min="13322" max="13322" width="13.625" bestFit="1" customWidth="1"/>
    <col min="13566" max="13566" width="9.125" customWidth="1"/>
    <col min="13567" max="13567" width="25" bestFit="1" customWidth="1"/>
    <col min="13568" max="13568" width="23.625" bestFit="1" customWidth="1"/>
    <col min="13569" max="13569" width="25.625" bestFit="1" customWidth="1"/>
    <col min="13571" max="13571" width="19.125" bestFit="1" customWidth="1"/>
    <col min="13572" max="13572" width="12.625" bestFit="1" customWidth="1"/>
    <col min="13574" max="13574" width="7.625" bestFit="1" customWidth="1"/>
    <col min="13575" max="13575" width="10.625" bestFit="1" customWidth="1"/>
    <col min="13576" max="13577" width="10.125" bestFit="1" customWidth="1"/>
    <col min="13578" max="13578" width="13.625" bestFit="1" customWidth="1"/>
    <col min="13822" max="13822" width="9.125" customWidth="1"/>
    <col min="13823" max="13823" width="25" bestFit="1" customWidth="1"/>
    <col min="13824" max="13824" width="23.625" bestFit="1" customWidth="1"/>
    <col min="13825" max="13825" width="25.625" bestFit="1" customWidth="1"/>
    <col min="13827" max="13827" width="19.125" bestFit="1" customWidth="1"/>
    <col min="13828" max="13828" width="12.625" bestFit="1" customWidth="1"/>
    <col min="13830" max="13830" width="7.625" bestFit="1" customWidth="1"/>
    <col min="13831" max="13831" width="10.625" bestFit="1" customWidth="1"/>
    <col min="13832" max="13833" width="10.125" bestFit="1" customWidth="1"/>
    <col min="13834" max="13834" width="13.625" bestFit="1" customWidth="1"/>
    <col min="14078" max="14078" width="9.125" customWidth="1"/>
    <col min="14079" max="14079" width="25" bestFit="1" customWidth="1"/>
    <col min="14080" max="14080" width="23.625" bestFit="1" customWidth="1"/>
    <col min="14081" max="14081" width="25.625" bestFit="1" customWidth="1"/>
    <col min="14083" max="14083" width="19.125" bestFit="1" customWidth="1"/>
    <col min="14084" max="14084" width="12.625" bestFit="1" customWidth="1"/>
    <col min="14086" max="14086" width="7.625" bestFit="1" customWidth="1"/>
    <col min="14087" max="14087" width="10.625" bestFit="1" customWidth="1"/>
    <col min="14088" max="14089" width="10.125" bestFit="1" customWidth="1"/>
    <col min="14090" max="14090" width="13.625" bestFit="1" customWidth="1"/>
    <col min="14334" max="14334" width="9.125" customWidth="1"/>
    <col min="14335" max="14335" width="25" bestFit="1" customWidth="1"/>
    <col min="14336" max="14336" width="23.625" bestFit="1" customWidth="1"/>
    <col min="14337" max="14337" width="25.625" bestFit="1" customWidth="1"/>
    <col min="14339" max="14339" width="19.125" bestFit="1" customWidth="1"/>
    <col min="14340" max="14340" width="12.625" bestFit="1" customWidth="1"/>
    <col min="14342" max="14342" width="7.625" bestFit="1" customWidth="1"/>
    <col min="14343" max="14343" width="10.625" bestFit="1" customWidth="1"/>
    <col min="14344" max="14345" width="10.125" bestFit="1" customWidth="1"/>
    <col min="14346" max="14346" width="13.625" bestFit="1" customWidth="1"/>
    <col min="14590" max="14590" width="9.125" customWidth="1"/>
    <col min="14591" max="14591" width="25" bestFit="1" customWidth="1"/>
    <col min="14592" max="14592" width="23.625" bestFit="1" customWidth="1"/>
    <col min="14593" max="14593" width="25.625" bestFit="1" customWidth="1"/>
    <col min="14595" max="14595" width="19.125" bestFit="1" customWidth="1"/>
    <col min="14596" max="14596" width="12.625" bestFit="1" customWidth="1"/>
    <col min="14598" max="14598" width="7.625" bestFit="1" customWidth="1"/>
    <col min="14599" max="14599" width="10.625" bestFit="1" customWidth="1"/>
    <col min="14600" max="14601" width="10.125" bestFit="1" customWidth="1"/>
    <col min="14602" max="14602" width="13.625" bestFit="1" customWidth="1"/>
    <col min="14846" max="14846" width="9.125" customWidth="1"/>
    <col min="14847" max="14847" width="25" bestFit="1" customWidth="1"/>
    <col min="14848" max="14848" width="23.625" bestFit="1" customWidth="1"/>
    <col min="14849" max="14849" width="25.625" bestFit="1" customWidth="1"/>
    <col min="14851" max="14851" width="19.125" bestFit="1" customWidth="1"/>
    <col min="14852" max="14852" width="12.625" bestFit="1" customWidth="1"/>
    <col min="14854" max="14854" width="7.625" bestFit="1" customWidth="1"/>
    <col min="14855" max="14855" width="10.625" bestFit="1" customWidth="1"/>
    <col min="14856" max="14857" width="10.125" bestFit="1" customWidth="1"/>
    <col min="14858" max="14858" width="13.625" bestFit="1" customWidth="1"/>
    <col min="15102" max="15102" width="9.125" customWidth="1"/>
    <col min="15103" max="15103" width="25" bestFit="1" customWidth="1"/>
    <col min="15104" max="15104" width="23.625" bestFit="1" customWidth="1"/>
    <col min="15105" max="15105" width="25.625" bestFit="1" customWidth="1"/>
    <col min="15107" max="15107" width="19.125" bestFit="1" customWidth="1"/>
    <col min="15108" max="15108" width="12.625" bestFit="1" customWidth="1"/>
    <col min="15110" max="15110" width="7.625" bestFit="1" customWidth="1"/>
    <col min="15111" max="15111" width="10.625" bestFit="1" customWidth="1"/>
    <col min="15112" max="15113" width="10.125" bestFit="1" customWidth="1"/>
    <col min="15114" max="15114" width="13.625" bestFit="1" customWidth="1"/>
    <col min="15358" max="15358" width="9.125" customWidth="1"/>
    <col min="15359" max="15359" width="25" bestFit="1" customWidth="1"/>
    <col min="15360" max="15360" width="23.625" bestFit="1" customWidth="1"/>
    <col min="15361" max="15361" width="25.625" bestFit="1" customWidth="1"/>
    <col min="15363" max="15363" width="19.125" bestFit="1" customWidth="1"/>
    <col min="15364" max="15364" width="12.625" bestFit="1" customWidth="1"/>
    <col min="15366" max="15366" width="7.625" bestFit="1" customWidth="1"/>
    <col min="15367" max="15367" width="10.625" bestFit="1" customWidth="1"/>
    <col min="15368" max="15369" width="10.125" bestFit="1" customWidth="1"/>
    <col min="15370" max="15370" width="13.625" bestFit="1" customWidth="1"/>
    <col min="15614" max="15614" width="9.125" customWidth="1"/>
    <col min="15615" max="15615" width="25" bestFit="1" customWidth="1"/>
    <col min="15616" max="15616" width="23.625" bestFit="1" customWidth="1"/>
    <col min="15617" max="15617" width="25.625" bestFit="1" customWidth="1"/>
    <col min="15619" max="15619" width="19.125" bestFit="1" customWidth="1"/>
    <col min="15620" max="15620" width="12.625" bestFit="1" customWidth="1"/>
    <col min="15622" max="15622" width="7.625" bestFit="1" customWidth="1"/>
    <col min="15623" max="15623" width="10.625" bestFit="1" customWidth="1"/>
    <col min="15624" max="15625" width="10.125" bestFit="1" customWidth="1"/>
    <col min="15626" max="15626" width="13.625" bestFit="1" customWidth="1"/>
    <col min="15870" max="15870" width="9.125" customWidth="1"/>
    <col min="15871" max="15871" width="25" bestFit="1" customWidth="1"/>
    <col min="15872" max="15872" width="23.625" bestFit="1" customWidth="1"/>
    <col min="15873" max="15873" width="25.625" bestFit="1" customWidth="1"/>
    <col min="15875" max="15875" width="19.125" bestFit="1" customWidth="1"/>
    <col min="15876" max="15876" width="12.625" bestFit="1" customWidth="1"/>
    <col min="15878" max="15878" width="7.625" bestFit="1" customWidth="1"/>
    <col min="15879" max="15879" width="10.625" bestFit="1" customWidth="1"/>
    <col min="15880" max="15881" width="10.125" bestFit="1" customWidth="1"/>
    <col min="15882" max="15882" width="13.625" bestFit="1" customWidth="1"/>
    <col min="16126" max="16126" width="9.125" customWidth="1"/>
    <col min="16127" max="16127" width="25" bestFit="1" customWidth="1"/>
    <col min="16128" max="16128" width="23.625" bestFit="1" customWidth="1"/>
    <col min="16129" max="16129" width="25.625" bestFit="1" customWidth="1"/>
    <col min="16131" max="16131" width="19.125" bestFit="1" customWidth="1"/>
    <col min="16132" max="16132" width="12.625" bestFit="1" customWidth="1"/>
    <col min="16134" max="16134" width="7.625" bestFit="1" customWidth="1"/>
    <col min="16135" max="16135" width="10.625" bestFit="1" customWidth="1"/>
    <col min="16136" max="16137" width="10.125" bestFit="1" customWidth="1"/>
    <col min="16138" max="16138" width="13.625" bestFit="1" customWidth="1"/>
  </cols>
  <sheetData>
    <row r="1" spans="1:6" ht="14.45" thickBot="1"/>
    <row r="2" spans="1:6" ht="37.5" customHeight="1" thickBot="1">
      <c r="A2" s="862" t="s">
        <v>239</v>
      </c>
      <c r="B2" s="863"/>
      <c r="C2" s="863"/>
      <c r="D2" s="863"/>
      <c r="E2" s="863"/>
      <c r="F2" s="864"/>
    </row>
    <row r="3" spans="1:6" ht="14.45" thickBot="1"/>
    <row r="4" spans="1:6" ht="39.6" thickBot="1">
      <c r="A4" s="548" t="s">
        <v>240</v>
      </c>
      <c r="B4" s="549" t="s">
        <v>241</v>
      </c>
      <c r="C4" s="549" t="s">
        <v>242</v>
      </c>
    </row>
    <row r="5" spans="1:6" ht="14.45" thickTop="1">
      <c r="A5" s="550" t="s">
        <v>243</v>
      </c>
      <c r="B5" s="551">
        <v>12000</v>
      </c>
      <c r="C5" s="551">
        <v>3600</v>
      </c>
    </row>
    <row r="6" spans="1:6">
      <c r="A6" s="552" t="s">
        <v>244</v>
      </c>
      <c r="B6" s="553">
        <v>10000</v>
      </c>
      <c r="C6" s="553">
        <v>5400</v>
      </c>
    </row>
    <row r="7" spans="1:6">
      <c r="A7" s="552" t="s">
        <v>245</v>
      </c>
      <c r="B7" s="553">
        <v>13000</v>
      </c>
      <c r="C7" s="553">
        <v>3000</v>
      </c>
    </row>
    <row r="8" spans="1:6">
      <c r="A8" s="552" t="s">
        <v>246</v>
      </c>
      <c r="B8" s="553">
        <v>18000</v>
      </c>
      <c r="C8" s="553">
        <v>3600</v>
      </c>
    </row>
    <row r="9" spans="1:6">
      <c r="A9" s="552" t="s">
        <v>247</v>
      </c>
      <c r="B9" s="553">
        <v>15000</v>
      </c>
      <c r="C9" s="553">
        <v>3600</v>
      </c>
    </row>
    <row r="10" spans="1:6">
      <c r="A10" s="552" t="s">
        <v>248</v>
      </c>
      <c r="B10" s="553">
        <v>22000</v>
      </c>
      <c r="C10" s="553">
        <v>5400</v>
      </c>
    </row>
    <row r="11" spans="1:6">
      <c r="A11" s="552" t="s">
        <v>249</v>
      </c>
      <c r="B11" s="553">
        <v>14000</v>
      </c>
      <c r="C11" s="553">
        <v>3600</v>
      </c>
    </row>
    <row r="12" spans="1:6">
      <c r="A12" s="552" t="s">
        <v>250</v>
      </c>
      <c r="B12" s="553">
        <v>16000</v>
      </c>
      <c r="C12" s="553">
        <v>3200</v>
      </c>
    </row>
    <row r="13" spans="1:6">
      <c r="A13" s="552" t="s">
        <v>251</v>
      </c>
      <c r="B13" s="553">
        <v>12000</v>
      </c>
      <c r="C13" s="553">
        <v>3600</v>
      </c>
    </row>
    <row r="14" spans="1:6">
      <c r="A14" s="552" t="s">
        <v>252</v>
      </c>
      <c r="B14" s="553">
        <v>17000</v>
      </c>
      <c r="C14" s="553">
        <v>3600</v>
      </c>
    </row>
    <row r="15" spans="1:6">
      <c r="A15" s="552" t="s">
        <v>253</v>
      </c>
      <c r="B15" s="553">
        <v>18000</v>
      </c>
      <c r="C15" s="553">
        <v>2800</v>
      </c>
    </row>
    <row r="16" spans="1:6">
      <c r="A16" s="552" t="s">
        <v>254</v>
      </c>
      <c r="B16" s="553">
        <v>16000</v>
      </c>
      <c r="C16" s="553">
        <v>3600</v>
      </c>
    </row>
    <row r="17" spans="1:3">
      <c r="A17" s="552" t="s">
        <v>255</v>
      </c>
      <c r="B17" s="553">
        <v>22000</v>
      </c>
      <c r="C17" s="553">
        <v>3200</v>
      </c>
    </row>
    <row r="18" spans="1:3">
      <c r="A18" s="554" t="s">
        <v>256</v>
      </c>
      <c r="B18" s="553">
        <v>7000</v>
      </c>
      <c r="C18" s="553">
        <v>3600</v>
      </c>
    </row>
    <row r="19" spans="1:3">
      <c r="A19" s="552" t="s">
        <v>257</v>
      </c>
      <c r="B19" s="553">
        <v>19000</v>
      </c>
      <c r="C19" s="553">
        <v>3600</v>
      </c>
    </row>
    <row r="20" spans="1:3">
      <c r="A20" s="552" t="s">
        <v>258</v>
      </c>
      <c r="B20" s="553">
        <v>36000</v>
      </c>
      <c r="C20" s="553">
        <v>3600</v>
      </c>
    </row>
    <row r="21" spans="1:3">
      <c r="A21" s="552" t="s">
        <v>259</v>
      </c>
      <c r="B21" s="553">
        <v>10000</v>
      </c>
      <c r="C21" s="553">
        <v>5400</v>
      </c>
    </row>
    <row r="22" spans="1:3">
      <c r="A22" s="552" t="s">
        <v>260</v>
      </c>
      <c r="B22" s="553">
        <v>24000</v>
      </c>
      <c r="C22" s="553">
        <v>3600</v>
      </c>
    </row>
    <row r="23" spans="1:3">
      <c r="A23" s="552" t="s">
        <v>261</v>
      </c>
      <c r="B23" s="553">
        <v>25000</v>
      </c>
      <c r="C23" s="553">
        <v>5400</v>
      </c>
    </row>
    <row r="24" spans="1:3">
      <c r="A24" s="552" t="s">
        <v>262</v>
      </c>
      <c r="B24" s="553">
        <v>13000</v>
      </c>
      <c r="C24" s="553">
        <v>3600</v>
      </c>
    </row>
    <row r="25" spans="1:3">
      <c r="A25" s="552" t="s">
        <v>263</v>
      </c>
      <c r="B25" s="553">
        <v>18000</v>
      </c>
      <c r="C25" s="553">
        <v>3600</v>
      </c>
    </row>
    <row r="26" spans="1:3">
      <c r="A26" s="552" t="s">
        <v>264</v>
      </c>
      <c r="B26" s="553">
        <v>15000</v>
      </c>
      <c r="C26" s="553">
        <v>3600</v>
      </c>
    </row>
    <row r="27" spans="1:3">
      <c r="A27" s="552" t="s">
        <v>265</v>
      </c>
      <c r="B27" s="553">
        <v>27000</v>
      </c>
      <c r="C27" s="553">
        <v>5400</v>
      </c>
    </row>
    <row r="28" spans="1:3">
      <c r="A28" s="552" t="s">
        <v>266</v>
      </c>
      <c r="B28" s="553">
        <v>21000</v>
      </c>
      <c r="C28" s="553">
        <v>5400</v>
      </c>
    </row>
    <row r="29" spans="1:3">
      <c r="A29" s="552" t="s">
        <v>267</v>
      </c>
      <c r="B29" s="553">
        <v>12000</v>
      </c>
      <c r="C29" s="553">
        <v>3600</v>
      </c>
    </row>
    <row r="30" spans="1:3">
      <c r="A30" s="552" t="s">
        <v>268</v>
      </c>
      <c r="B30" s="553">
        <v>13000</v>
      </c>
      <c r="C30" s="553">
        <v>3600</v>
      </c>
    </row>
    <row r="31" spans="1:3">
      <c r="A31" s="552" t="s">
        <v>269</v>
      </c>
      <c r="B31" s="553">
        <v>21000</v>
      </c>
      <c r="C31" s="553">
        <v>3600</v>
      </c>
    </row>
    <row r="32" spans="1:3">
      <c r="A32" s="552" t="s">
        <v>270</v>
      </c>
      <c r="B32" s="553">
        <v>9000</v>
      </c>
      <c r="C32" s="553">
        <v>3600</v>
      </c>
    </row>
    <row r="33" spans="1:3">
      <c r="A33" s="552" t="s">
        <v>271</v>
      </c>
      <c r="B33" s="553">
        <v>6000</v>
      </c>
      <c r="C33" s="553">
        <v>3600</v>
      </c>
    </row>
    <row r="34" spans="1:3">
      <c r="A34" s="552" t="s">
        <v>272</v>
      </c>
      <c r="B34" s="553">
        <v>12000</v>
      </c>
      <c r="C34" s="553">
        <v>3600</v>
      </c>
    </row>
    <row r="35" spans="1:3">
      <c r="A35" s="552" t="s">
        <v>273</v>
      </c>
      <c r="B35" s="553">
        <v>20000</v>
      </c>
      <c r="C35" s="553">
        <v>3600</v>
      </c>
    </row>
    <row r="36" spans="1:3">
      <c r="A36" s="552" t="s">
        <v>274</v>
      </c>
      <c r="B36" s="553">
        <v>21000</v>
      </c>
      <c r="C36" s="553">
        <v>3600</v>
      </c>
    </row>
    <row r="37" spans="1:3">
      <c r="A37" s="552" t="s">
        <v>275</v>
      </c>
      <c r="B37" s="553">
        <v>25000</v>
      </c>
      <c r="C37" s="553">
        <v>3600</v>
      </c>
    </row>
    <row r="38" spans="1:3">
      <c r="A38" s="552" t="s">
        <v>276</v>
      </c>
      <c r="B38" s="553">
        <v>19000</v>
      </c>
      <c r="C38" s="553">
        <v>3600</v>
      </c>
    </row>
    <row r="39" spans="1:3">
      <c r="A39" s="552" t="s">
        <v>277</v>
      </c>
      <c r="B39" s="553">
        <v>22000</v>
      </c>
      <c r="C39" s="553">
        <v>5400</v>
      </c>
    </row>
    <row r="40" spans="1:3">
      <c r="A40" s="552" t="s">
        <v>278</v>
      </c>
      <c r="B40" s="553">
        <v>18000</v>
      </c>
      <c r="C40" s="553">
        <v>3600</v>
      </c>
    </row>
    <row r="41" spans="1:3">
      <c r="A41" s="552" t="s">
        <v>279</v>
      </c>
      <c r="B41" s="553">
        <v>18000</v>
      </c>
      <c r="C41" s="553">
        <v>3600</v>
      </c>
    </row>
    <row r="42" spans="1:3">
      <c r="A42" s="552" t="s">
        <v>280</v>
      </c>
      <c r="B42" s="553">
        <v>15000</v>
      </c>
      <c r="C42" s="553">
        <v>5400</v>
      </c>
    </row>
    <row r="43" spans="1:3">
      <c r="A43" s="552" t="s">
        <v>281</v>
      </c>
      <c r="B43" s="553">
        <v>15000</v>
      </c>
      <c r="C43" s="553">
        <v>3600</v>
      </c>
    </row>
    <row r="44" spans="1:3">
      <c r="A44" s="552" t="s">
        <v>282</v>
      </c>
      <c r="B44" s="553">
        <v>18000</v>
      </c>
      <c r="C44" s="553">
        <v>3600</v>
      </c>
    </row>
    <row r="45" spans="1:3">
      <c r="A45" s="552" t="s">
        <v>283</v>
      </c>
      <c r="B45" s="553">
        <v>16000</v>
      </c>
      <c r="C45" s="553">
        <v>3600</v>
      </c>
    </row>
    <row r="46" spans="1:3">
      <c r="A46" s="552" t="s">
        <v>284</v>
      </c>
      <c r="B46" s="553">
        <v>10000</v>
      </c>
      <c r="C46" s="553">
        <v>3600</v>
      </c>
    </row>
    <row r="47" spans="1:3">
      <c r="A47" s="552" t="s">
        <v>285</v>
      </c>
      <c r="B47" s="553">
        <v>17000</v>
      </c>
      <c r="C47" s="553">
        <v>3600</v>
      </c>
    </row>
    <row r="48" spans="1:3">
      <c r="A48" s="552" t="s">
        <v>286</v>
      </c>
      <c r="B48" s="553">
        <v>22000</v>
      </c>
      <c r="C48" s="553">
        <v>3600</v>
      </c>
    </row>
    <row r="49" spans="1:3">
      <c r="A49" s="552" t="s">
        <v>287</v>
      </c>
      <c r="B49" s="553">
        <v>22000</v>
      </c>
      <c r="C49" s="553">
        <v>5400</v>
      </c>
    </row>
    <row r="50" spans="1:3">
      <c r="A50" s="552" t="s">
        <v>288</v>
      </c>
      <c r="B50" s="553">
        <v>19000</v>
      </c>
      <c r="C50" s="553">
        <v>3600</v>
      </c>
    </row>
    <row r="51" spans="1:3">
      <c r="A51" s="552" t="s">
        <v>289</v>
      </c>
      <c r="B51" s="553">
        <v>22000</v>
      </c>
      <c r="C51" s="553">
        <v>5400</v>
      </c>
    </row>
    <row r="52" spans="1:3">
      <c r="A52" s="552" t="s">
        <v>290</v>
      </c>
      <c r="B52" s="553">
        <v>16000</v>
      </c>
      <c r="C52" s="553">
        <v>3600</v>
      </c>
    </row>
    <row r="53" spans="1:3">
      <c r="A53" s="552" t="s">
        <v>291</v>
      </c>
      <c r="B53" s="553">
        <v>20000</v>
      </c>
      <c r="C53" s="553">
        <v>3600</v>
      </c>
    </row>
    <row r="54" spans="1:3">
      <c r="A54" s="552" t="s">
        <v>292</v>
      </c>
      <c r="B54" s="553">
        <v>29000</v>
      </c>
      <c r="C54" s="553">
        <v>3600</v>
      </c>
    </row>
    <row r="55" spans="1:3">
      <c r="A55" s="552" t="s">
        <v>293</v>
      </c>
      <c r="B55" s="553">
        <v>22000</v>
      </c>
      <c r="C55" s="553">
        <v>5400</v>
      </c>
    </row>
    <row r="56" spans="1:3">
      <c r="A56" s="552" t="s">
        <v>294</v>
      </c>
      <c r="B56" s="553">
        <v>18000</v>
      </c>
      <c r="C56" s="553">
        <v>3600</v>
      </c>
    </row>
    <row r="57" spans="1:3">
      <c r="A57" s="552" t="s">
        <v>295</v>
      </c>
      <c r="B57" s="553">
        <v>20000</v>
      </c>
      <c r="C57" s="553">
        <v>3600</v>
      </c>
    </row>
    <row r="58" spans="1:3">
      <c r="A58" s="552" t="s">
        <v>296</v>
      </c>
      <c r="B58" s="553">
        <v>22000</v>
      </c>
      <c r="C58" s="553">
        <v>5400</v>
      </c>
    </row>
    <row r="59" spans="1:3">
      <c r="A59" s="552" t="s">
        <v>297</v>
      </c>
      <c r="B59" s="553">
        <v>16000</v>
      </c>
      <c r="C59" s="553">
        <v>3600</v>
      </c>
    </row>
    <row r="60" spans="1:3">
      <c r="A60" s="552" t="s">
        <v>298</v>
      </c>
      <c r="B60" s="553">
        <v>22000</v>
      </c>
      <c r="C60" s="553">
        <v>5400</v>
      </c>
    </row>
    <row r="61" spans="1:3">
      <c r="A61" s="552" t="s">
        <v>299</v>
      </c>
      <c r="B61" s="553">
        <v>20000</v>
      </c>
      <c r="C61" s="553">
        <v>3600</v>
      </c>
    </row>
    <row r="62" spans="1:3">
      <c r="A62" s="552" t="s">
        <v>300</v>
      </c>
      <c r="B62" s="553">
        <v>22000</v>
      </c>
      <c r="C62" s="553">
        <v>5400</v>
      </c>
    </row>
    <row r="63" spans="1:3">
      <c r="A63" s="552" t="s">
        <v>301</v>
      </c>
      <c r="B63" s="553">
        <v>29000</v>
      </c>
      <c r="C63" s="553">
        <v>3600</v>
      </c>
    </row>
    <row r="64" spans="1:3">
      <c r="A64" s="552" t="s">
        <v>302</v>
      </c>
      <c r="B64" s="553">
        <v>13000</v>
      </c>
      <c r="C64" s="553">
        <v>3600</v>
      </c>
    </row>
    <row r="65" spans="1:3">
      <c r="A65" s="552" t="s">
        <v>303</v>
      </c>
      <c r="B65" s="553">
        <v>18000</v>
      </c>
      <c r="C65" s="553">
        <v>3600</v>
      </c>
    </row>
    <row r="66" spans="1:3">
      <c r="A66" s="552" t="s">
        <v>304</v>
      </c>
      <c r="B66" s="553">
        <v>16000</v>
      </c>
      <c r="C66" s="553">
        <v>3600</v>
      </c>
    </row>
    <row r="67" spans="1:3">
      <c r="A67" s="552" t="s">
        <v>305</v>
      </c>
      <c r="B67" s="553">
        <v>19000</v>
      </c>
      <c r="C67" s="553">
        <v>3600</v>
      </c>
    </row>
    <row r="68" spans="1:3">
      <c r="A68" s="552" t="s">
        <v>306</v>
      </c>
      <c r="B68" s="553">
        <v>18000</v>
      </c>
      <c r="C68" s="553">
        <v>5400</v>
      </c>
    </row>
    <row r="69" spans="1:3">
      <c r="A69" s="552" t="s">
        <v>307</v>
      </c>
      <c r="B69" s="553">
        <v>22000</v>
      </c>
      <c r="C69" s="553">
        <v>5400</v>
      </c>
    </row>
    <row r="70" spans="1:3">
      <c r="A70" s="552" t="s">
        <v>308</v>
      </c>
      <c r="B70" s="553">
        <v>10000</v>
      </c>
      <c r="C70" s="553">
        <v>3600</v>
      </c>
    </row>
    <row r="71" spans="1:3">
      <c r="A71" s="552" t="s">
        <v>309</v>
      </c>
      <c r="B71" s="553">
        <v>22000</v>
      </c>
      <c r="C71" s="553">
        <v>5400</v>
      </c>
    </row>
    <row r="72" spans="1:3">
      <c r="A72" s="552" t="s">
        <v>310</v>
      </c>
      <c r="B72" s="553">
        <v>15000</v>
      </c>
      <c r="C72" s="553">
        <v>3600</v>
      </c>
    </row>
    <row r="73" spans="1:3">
      <c r="A73" s="552" t="s">
        <v>311</v>
      </c>
      <c r="B73" s="553">
        <v>30000</v>
      </c>
      <c r="C73" s="553">
        <v>3600</v>
      </c>
    </row>
    <row r="74" spans="1:3">
      <c r="A74" s="552" t="s">
        <v>312</v>
      </c>
      <c r="B74" s="553">
        <v>20000</v>
      </c>
      <c r="C74" s="553">
        <v>3600</v>
      </c>
    </row>
    <row r="75" spans="1:3">
      <c r="A75" s="552" t="s">
        <v>313</v>
      </c>
      <c r="B75" s="553">
        <v>14000</v>
      </c>
      <c r="C75" s="553">
        <v>3600</v>
      </c>
    </row>
    <row r="76" spans="1:3">
      <c r="A76" s="552" t="s">
        <v>314</v>
      </c>
      <c r="B76" s="553">
        <v>26000</v>
      </c>
      <c r="C76" s="553">
        <v>3600</v>
      </c>
    </row>
    <row r="77" spans="1:3">
      <c r="A77" s="552" t="s">
        <v>315</v>
      </c>
      <c r="B77" s="553">
        <v>26000</v>
      </c>
      <c r="C77" s="553">
        <v>3600</v>
      </c>
    </row>
    <row r="78" spans="1:3" ht="14.45" thickBot="1">
      <c r="A78" s="555" t="s">
        <v>316</v>
      </c>
      <c r="B78" s="556">
        <v>24000</v>
      </c>
      <c r="C78" s="556">
        <v>3600</v>
      </c>
    </row>
    <row r="79" spans="1:3">
      <c r="A79" s="557" t="s">
        <v>317</v>
      </c>
      <c r="B79" s="551" t="s">
        <v>318</v>
      </c>
      <c r="C79" s="558">
        <v>5400</v>
      </c>
    </row>
    <row r="80" spans="1:3">
      <c r="A80" s="559" t="s">
        <v>319</v>
      </c>
      <c r="B80" s="553">
        <v>26000</v>
      </c>
      <c r="C80" s="560">
        <v>3600</v>
      </c>
    </row>
    <row r="81" spans="1:3">
      <c r="A81" s="559" t="s">
        <v>320</v>
      </c>
      <c r="B81" s="553">
        <v>23000</v>
      </c>
      <c r="C81" s="560">
        <v>3600</v>
      </c>
    </row>
    <row r="82" spans="1:3">
      <c r="A82" s="559" t="s">
        <v>321</v>
      </c>
      <c r="B82" s="553">
        <v>12000</v>
      </c>
      <c r="C82" s="560">
        <v>3200</v>
      </c>
    </row>
    <row r="83" spans="1:3">
      <c r="A83" s="559" t="s">
        <v>322</v>
      </c>
      <c r="B83" s="553">
        <v>35000</v>
      </c>
      <c r="C83" s="560">
        <v>3600</v>
      </c>
    </row>
    <row r="84" spans="1:3">
      <c r="A84" s="559" t="s">
        <v>323</v>
      </c>
      <c r="B84" s="553">
        <v>12000</v>
      </c>
      <c r="C84" s="560">
        <v>3600</v>
      </c>
    </row>
    <row r="85" spans="1:3">
      <c r="A85" s="559" t="s">
        <v>324</v>
      </c>
      <c r="B85" s="553">
        <v>15000</v>
      </c>
      <c r="C85" s="560">
        <v>3600</v>
      </c>
    </row>
    <row r="86" spans="1:3">
      <c r="A86" s="559" t="s">
        <v>325</v>
      </c>
      <c r="B86" s="553">
        <v>17000</v>
      </c>
      <c r="C86" s="560">
        <v>3600</v>
      </c>
    </row>
    <row r="87" spans="1:3">
      <c r="A87" s="559" t="s">
        <v>326</v>
      </c>
      <c r="B87" s="553">
        <v>18000</v>
      </c>
      <c r="C87" s="560">
        <v>3600</v>
      </c>
    </row>
    <row r="88" spans="1:3">
      <c r="A88" s="559" t="s">
        <v>327</v>
      </c>
      <c r="B88" s="553">
        <v>33000</v>
      </c>
      <c r="C88" s="560">
        <v>5400</v>
      </c>
    </row>
    <row r="89" spans="1:3">
      <c r="A89" s="559" t="s">
        <v>328</v>
      </c>
      <c r="B89" s="553">
        <v>13000</v>
      </c>
      <c r="C89" s="560">
        <v>3200</v>
      </c>
    </row>
    <row r="90" spans="1:3">
      <c r="A90" s="559" t="s">
        <v>329</v>
      </c>
      <c r="B90" s="553">
        <v>13000</v>
      </c>
      <c r="C90" s="560">
        <v>3600</v>
      </c>
    </row>
    <row r="91" spans="1:3">
      <c r="A91" s="559" t="s">
        <v>330</v>
      </c>
      <c r="B91" s="553">
        <v>40000</v>
      </c>
      <c r="C91" s="560">
        <v>5400</v>
      </c>
    </row>
    <row r="92" spans="1:3">
      <c r="A92" s="559" t="s">
        <v>331</v>
      </c>
      <c r="B92" s="553">
        <v>14000</v>
      </c>
      <c r="C92" s="560">
        <v>4800</v>
      </c>
    </row>
    <row r="93" spans="1:3">
      <c r="A93" s="559" t="s">
        <v>332</v>
      </c>
      <c r="B93" s="553">
        <v>14000</v>
      </c>
      <c r="C93" s="560">
        <v>4800</v>
      </c>
    </row>
    <row r="94" spans="1:3">
      <c r="A94" s="559" t="s">
        <v>333</v>
      </c>
      <c r="B94" s="553">
        <v>14000</v>
      </c>
      <c r="C94" s="560">
        <v>4800</v>
      </c>
    </row>
    <row r="95" spans="1:3">
      <c r="A95" s="559" t="s">
        <v>334</v>
      </c>
      <c r="B95" s="553">
        <v>14000</v>
      </c>
      <c r="C95" s="560">
        <v>4800</v>
      </c>
    </row>
    <row r="96" spans="1:3">
      <c r="A96" s="559" t="s">
        <v>335</v>
      </c>
      <c r="B96" s="553">
        <v>27000</v>
      </c>
      <c r="C96" s="560">
        <v>3200</v>
      </c>
    </row>
    <row r="97" spans="1:3">
      <c r="A97" s="559" t="s">
        <v>336</v>
      </c>
      <c r="B97" s="553">
        <v>14000</v>
      </c>
      <c r="C97" s="560">
        <v>4800</v>
      </c>
    </row>
    <row r="98" spans="1:3">
      <c r="A98" s="559" t="s">
        <v>337</v>
      </c>
      <c r="B98" s="553">
        <v>47000</v>
      </c>
      <c r="C98" s="560">
        <v>5400</v>
      </c>
    </row>
    <row r="99" spans="1:3">
      <c r="A99" s="559" t="s">
        <v>338</v>
      </c>
      <c r="B99" s="553">
        <v>20000</v>
      </c>
      <c r="C99" s="560">
        <v>3600</v>
      </c>
    </row>
    <row r="100" spans="1:3">
      <c r="A100" s="559" t="s">
        <v>339</v>
      </c>
      <c r="B100" s="553">
        <v>31000</v>
      </c>
      <c r="C100" s="560">
        <v>5400</v>
      </c>
    </row>
    <row r="101" spans="1:3">
      <c r="A101" s="559" t="s">
        <v>340</v>
      </c>
      <c r="B101" s="553">
        <v>14000</v>
      </c>
      <c r="C101" s="560">
        <v>4800</v>
      </c>
    </row>
    <row r="102" spans="1:3">
      <c r="A102" s="559" t="s">
        <v>341</v>
      </c>
      <c r="B102" s="553">
        <v>14000</v>
      </c>
      <c r="C102" s="560">
        <v>4800</v>
      </c>
    </row>
    <row r="103" spans="1:3">
      <c r="A103" s="559" t="s">
        <v>342</v>
      </c>
      <c r="B103" s="553">
        <v>16000</v>
      </c>
      <c r="C103" s="560">
        <v>3600</v>
      </c>
    </row>
    <row r="104" spans="1:3">
      <c r="A104" s="561" t="s">
        <v>343</v>
      </c>
      <c r="B104" s="553">
        <v>21000</v>
      </c>
      <c r="C104" s="560">
        <v>2800</v>
      </c>
    </row>
    <row r="105" spans="1:3">
      <c r="A105" s="559" t="s">
        <v>344</v>
      </c>
      <c r="B105" s="553">
        <v>11000</v>
      </c>
      <c r="C105" s="560">
        <v>3600</v>
      </c>
    </row>
    <row r="106" spans="1:3">
      <c r="A106" s="559" t="s">
        <v>345</v>
      </c>
      <c r="B106" s="553">
        <v>15000</v>
      </c>
      <c r="C106" s="560">
        <v>3600</v>
      </c>
    </row>
    <row r="107" spans="1:3">
      <c r="A107" s="559" t="s">
        <v>346</v>
      </c>
      <c r="B107" s="553">
        <v>15000</v>
      </c>
      <c r="C107" s="560">
        <v>3600</v>
      </c>
    </row>
    <row r="108" spans="1:3">
      <c r="A108" s="559" t="s">
        <v>347</v>
      </c>
      <c r="B108" s="553">
        <v>18000</v>
      </c>
      <c r="C108" s="560">
        <v>3600</v>
      </c>
    </row>
    <row r="109" spans="1:3">
      <c r="A109" s="559" t="s">
        <v>348</v>
      </c>
      <c r="B109" s="553">
        <v>19000</v>
      </c>
      <c r="C109" s="560">
        <v>3600</v>
      </c>
    </row>
    <row r="110" spans="1:3">
      <c r="A110" s="559" t="s">
        <v>349</v>
      </c>
      <c r="B110" s="553">
        <v>12000</v>
      </c>
      <c r="C110" s="560">
        <v>3600</v>
      </c>
    </row>
    <row r="111" spans="1:3">
      <c r="A111" s="559" t="s">
        <v>350</v>
      </c>
      <c r="B111" s="553">
        <v>13000</v>
      </c>
      <c r="C111" s="560">
        <v>3600</v>
      </c>
    </row>
    <row r="112" spans="1:3">
      <c r="A112" s="559" t="s">
        <v>351</v>
      </c>
      <c r="B112" s="553">
        <v>28000</v>
      </c>
      <c r="C112" s="560">
        <v>3600</v>
      </c>
    </row>
    <row r="113" spans="1:3">
      <c r="A113" s="559" t="s">
        <v>352</v>
      </c>
      <c r="B113" s="553">
        <v>25000</v>
      </c>
      <c r="C113" s="560">
        <v>5400</v>
      </c>
    </row>
    <row r="114" spans="1:3">
      <c r="A114" s="559" t="s">
        <v>353</v>
      </c>
      <c r="B114" s="553">
        <v>25000</v>
      </c>
      <c r="C114" s="560">
        <v>5400</v>
      </c>
    </row>
    <row r="115" spans="1:3">
      <c r="A115" s="559" t="s">
        <v>354</v>
      </c>
      <c r="B115" s="553">
        <v>15000</v>
      </c>
      <c r="C115" s="560">
        <v>3600</v>
      </c>
    </row>
    <row r="116" spans="1:3">
      <c r="A116" s="559" t="s">
        <v>355</v>
      </c>
      <c r="B116" s="553">
        <v>15000</v>
      </c>
      <c r="C116" s="560">
        <v>3600</v>
      </c>
    </row>
    <row r="117" spans="1:3">
      <c r="A117" s="559" t="s">
        <v>356</v>
      </c>
      <c r="B117" s="553">
        <v>25000</v>
      </c>
      <c r="C117" s="560">
        <v>5400</v>
      </c>
    </row>
    <row r="118" spans="1:3">
      <c r="A118" s="559" t="s">
        <v>357</v>
      </c>
      <c r="B118" s="553">
        <v>25000</v>
      </c>
      <c r="C118" s="560">
        <v>5400</v>
      </c>
    </row>
    <row r="119" spans="1:3">
      <c r="A119" s="559" t="s">
        <v>358</v>
      </c>
      <c r="B119" s="553">
        <v>17000</v>
      </c>
      <c r="C119" s="560">
        <v>5400</v>
      </c>
    </row>
    <row r="120" spans="1:3">
      <c r="A120" s="559" t="s">
        <v>359</v>
      </c>
      <c r="B120" s="553">
        <v>21000</v>
      </c>
      <c r="C120" s="560">
        <v>5400</v>
      </c>
    </row>
    <row r="121" spans="1:3">
      <c r="A121" s="559" t="s">
        <v>360</v>
      </c>
      <c r="B121" s="553">
        <v>32000</v>
      </c>
      <c r="C121" s="560">
        <v>3600</v>
      </c>
    </row>
    <row r="122" spans="1:3">
      <c r="A122" s="559" t="s">
        <v>361</v>
      </c>
      <c r="B122" s="553">
        <v>17000</v>
      </c>
      <c r="C122" s="560">
        <v>3600</v>
      </c>
    </row>
    <row r="123" spans="1:3">
      <c r="A123" s="559" t="s">
        <v>362</v>
      </c>
      <c r="B123" s="553">
        <v>23000</v>
      </c>
      <c r="C123" s="560">
        <v>5400</v>
      </c>
    </row>
    <row r="124" spans="1:3">
      <c r="A124" s="559" t="s">
        <v>363</v>
      </c>
      <c r="B124" s="553">
        <v>24000</v>
      </c>
      <c r="C124" s="560">
        <v>5400</v>
      </c>
    </row>
    <row r="125" spans="1:3">
      <c r="A125" s="559" t="s">
        <v>364</v>
      </c>
      <c r="B125" s="553">
        <v>15000</v>
      </c>
      <c r="C125" s="560">
        <v>5400</v>
      </c>
    </row>
    <row r="126" spans="1:3">
      <c r="A126" s="559" t="s">
        <v>365</v>
      </c>
      <c r="B126" s="553">
        <v>19000</v>
      </c>
      <c r="C126" s="560">
        <v>3600</v>
      </c>
    </row>
    <row r="127" spans="1:3">
      <c r="A127" s="559" t="s">
        <v>366</v>
      </c>
      <c r="B127" s="553">
        <v>20000</v>
      </c>
      <c r="C127" s="560">
        <v>5400</v>
      </c>
    </row>
    <row r="128" spans="1:3">
      <c r="A128" s="559" t="s">
        <v>367</v>
      </c>
      <c r="B128" s="553">
        <v>19000</v>
      </c>
      <c r="C128" s="560">
        <v>3600</v>
      </c>
    </row>
    <row r="129" spans="1:3">
      <c r="A129" s="559" t="s">
        <v>368</v>
      </c>
      <c r="B129" s="553">
        <v>19000</v>
      </c>
      <c r="C129" s="560">
        <v>3600</v>
      </c>
    </row>
    <row r="130" spans="1:3">
      <c r="A130" s="559" t="s">
        <v>369</v>
      </c>
      <c r="B130" s="553">
        <v>18000</v>
      </c>
      <c r="C130" s="560">
        <v>3600</v>
      </c>
    </row>
    <row r="131" spans="1:3">
      <c r="A131" s="559" t="s">
        <v>370</v>
      </c>
      <c r="B131" s="553">
        <v>13000</v>
      </c>
      <c r="C131" s="560">
        <v>3600</v>
      </c>
    </row>
    <row r="132" spans="1:3">
      <c r="A132" s="559" t="s">
        <v>371</v>
      </c>
      <c r="B132" s="553">
        <v>13000</v>
      </c>
      <c r="C132" s="560">
        <v>3600</v>
      </c>
    </row>
    <row r="133" spans="1:3">
      <c r="A133" s="559" t="s">
        <v>372</v>
      </c>
      <c r="B133" s="553">
        <v>21000</v>
      </c>
      <c r="C133" s="560">
        <v>5400</v>
      </c>
    </row>
    <row r="134" spans="1:3">
      <c r="A134" s="559" t="s">
        <v>373</v>
      </c>
      <c r="B134" s="553">
        <v>13000</v>
      </c>
      <c r="C134" s="560">
        <v>3600</v>
      </c>
    </row>
    <row r="135" spans="1:3">
      <c r="A135" s="559" t="s">
        <v>374</v>
      </c>
      <c r="B135" s="553">
        <v>14000</v>
      </c>
      <c r="C135" s="560">
        <v>3600</v>
      </c>
    </row>
    <row r="136" spans="1:3">
      <c r="A136" s="559" t="s">
        <v>375</v>
      </c>
      <c r="B136" s="553">
        <v>23000</v>
      </c>
      <c r="C136" s="560">
        <v>5400</v>
      </c>
    </row>
    <row r="137" spans="1:3">
      <c r="A137" s="559" t="s">
        <v>376</v>
      </c>
      <c r="B137" s="553">
        <v>23000</v>
      </c>
      <c r="C137" s="560">
        <v>5400</v>
      </c>
    </row>
    <row r="138" spans="1:3">
      <c r="A138" s="559" t="s">
        <v>377</v>
      </c>
      <c r="B138" s="553">
        <v>21000</v>
      </c>
      <c r="C138" s="560">
        <v>3600</v>
      </c>
    </row>
    <row r="139" spans="1:3">
      <c r="A139" s="559" t="s">
        <v>378</v>
      </c>
      <c r="B139" s="553">
        <v>11000</v>
      </c>
      <c r="C139" s="560">
        <v>3600</v>
      </c>
    </row>
    <row r="140" spans="1:3">
      <c r="A140" s="559" t="s">
        <v>379</v>
      </c>
      <c r="B140" s="553">
        <v>28000</v>
      </c>
      <c r="C140" s="560">
        <v>3600</v>
      </c>
    </row>
    <row r="141" spans="1:3">
      <c r="A141" s="559" t="s">
        <v>380</v>
      </c>
      <c r="B141" s="553">
        <v>20000</v>
      </c>
      <c r="C141" s="560">
        <v>5400</v>
      </c>
    </row>
    <row r="142" spans="1:3">
      <c r="A142" s="559" t="s">
        <v>381</v>
      </c>
      <c r="B142" s="553">
        <v>28000</v>
      </c>
      <c r="C142" s="560">
        <v>3600</v>
      </c>
    </row>
    <row r="143" spans="1:3">
      <c r="A143" s="559" t="s">
        <v>382</v>
      </c>
      <c r="B143" s="553">
        <v>32000</v>
      </c>
      <c r="C143" s="560">
        <v>3600</v>
      </c>
    </row>
    <row r="144" spans="1:3">
      <c r="A144" s="559" t="s">
        <v>383</v>
      </c>
      <c r="B144" s="553">
        <v>11000</v>
      </c>
      <c r="C144" s="560">
        <v>3600</v>
      </c>
    </row>
    <row r="145" spans="1:3">
      <c r="A145" s="559" t="s">
        <v>384</v>
      </c>
      <c r="B145" s="553">
        <v>10000</v>
      </c>
      <c r="C145" s="560">
        <v>3600</v>
      </c>
    </row>
    <row r="146" spans="1:3">
      <c r="A146" s="559" t="s">
        <v>385</v>
      </c>
      <c r="B146" s="553">
        <v>20000</v>
      </c>
      <c r="C146" s="560">
        <v>5400</v>
      </c>
    </row>
    <row r="147" spans="1:3">
      <c r="A147" s="559" t="s">
        <v>386</v>
      </c>
      <c r="B147" s="553">
        <v>23000</v>
      </c>
      <c r="C147" s="560">
        <v>5400</v>
      </c>
    </row>
    <row r="148" spans="1:3">
      <c r="A148" s="559" t="s">
        <v>387</v>
      </c>
      <c r="B148" s="553">
        <v>22000</v>
      </c>
      <c r="C148" s="560">
        <v>3600</v>
      </c>
    </row>
    <row r="149" spans="1:3">
      <c r="A149" s="559" t="s">
        <v>388</v>
      </c>
      <c r="B149" s="553">
        <v>46000</v>
      </c>
      <c r="C149" s="560">
        <v>5400</v>
      </c>
    </row>
    <row r="150" spans="1:3">
      <c r="A150" s="559" t="s">
        <v>389</v>
      </c>
      <c r="B150" s="553">
        <v>48000</v>
      </c>
      <c r="C150" s="560">
        <v>5400</v>
      </c>
    </row>
    <row r="151" spans="1:3">
      <c r="A151" s="559" t="s">
        <v>390</v>
      </c>
      <c r="B151" s="553">
        <v>43000</v>
      </c>
      <c r="C151" s="560">
        <v>5400</v>
      </c>
    </row>
  </sheetData>
  <mergeCells count="1">
    <mergeCell ref="A2:F2"/>
  </mergeCells>
  <phoneticPr fontId="1"/>
  <conditionalFormatting sqref="C4:C151">
    <cfRule type="containsText" dxfId="1" priority="1" operator="containsText" text="なし">
      <formula>NOT(ISERROR(SEARCH("なし",C4)))</formula>
    </cfRule>
    <cfRule type="containsText" dxfId="0" priority="2" operator="containsText" text="超過">
      <formula>NOT(ISERROR(SEARCH("超過",C4)))</formula>
    </cfRule>
  </conditionalFormatting>
  <dataValidations count="1">
    <dataValidation type="list" allowBlank="1" showInputMessage="1" showErrorMessage="1" sqref="F65511:G65511 WVN983015:WVO983015 WLR983015:WLS983015 WBV983015:WBW983015 VRZ983015:VSA983015 VID983015:VIE983015 UYH983015:UYI983015 UOL983015:UOM983015 UEP983015:UEQ983015 TUT983015:TUU983015 TKX983015:TKY983015 TBB983015:TBC983015 SRF983015:SRG983015 SHJ983015:SHK983015 RXN983015:RXO983015 RNR983015:RNS983015 RDV983015:RDW983015 QTZ983015:QUA983015 QKD983015:QKE983015 QAH983015:QAI983015 PQL983015:PQM983015 PGP983015:PGQ983015 OWT983015:OWU983015 OMX983015:OMY983015 ODB983015:ODC983015 NTF983015:NTG983015 NJJ983015:NJK983015 MZN983015:MZO983015 MPR983015:MPS983015 MFV983015:MFW983015 LVZ983015:LWA983015 LMD983015:LME983015 LCH983015:LCI983015 KSL983015:KSM983015 KIP983015:KIQ983015 JYT983015:JYU983015 JOX983015:JOY983015 JFB983015:JFC983015 IVF983015:IVG983015 ILJ983015:ILK983015 IBN983015:IBO983015 HRR983015:HRS983015 HHV983015:HHW983015 GXZ983015:GYA983015 GOD983015:GOE983015 GEH983015:GEI983015 FUL983015:FUM983015 FKP983015:FKQ983015 FAT983015:FAU983015 EQX983015:EQY983015 EHB983015:EHC983015 DXF983015:DXG983015 DNJ983015:DNK983015 DDN983015:DDO983015 CTR983015:CTS983015 CJV983015:CJW983015 BZZ983015:CAA983015 BQD983015:BQE983015 BGH983015:BGI983015 AWL983015:AWM983015 AMP983015:AMQ983015 ACT983015:ACU983015 SX983015:SY983015 JB983015:JC983015 F983015:G983015 WVN917479:WVO917479 WLR917479:WLS917479 WBV917479:WBW917479 VRZ917479:VSA917479 VID917479:VIE917479 UYH917479:UYI917479 UOL917479:UOM917479 UEP917479:UEQ917479 TUT917479:TUU917479 TKX917479:TKY917479 TBB917479:TBC917479 SRF917479:SRG917479 SHJ917479:SHK917479 RXN917479:RXO917479 RNR917479:RNS917479 RDV917479:RDW917479 QTZ917479:QUA917479 QKD917479:QKE917479 QAH917479:QAI917479 PQL917479:PQM917479 PGP917479:PGQ917479 OWT917479:OWU917479 OMX917479:OMY917479 ODB917479:ODC917479 NTF917479:NTG917479 NJJ917479:NJK917479 MZN917479:MZO917479 MPR917479:MPS917479 MFV917479:MFW917479 LVZ917479:LWA917479 LMD917479:LME917479 LCH917479:LCI917479 KSL917479:KSM917479 KIP917479:KIQ917479 JYT917479:JYU917479 JOX917479:JOY917479 JFB917479:JFC917479 IVF917479:IVG917479 ILJ917479:ILK917479 IBN917479:IBO917479 HRR917479:HRS917479 HHV917479:HHW917479 GXZ917479:GYA917479 GOD917479:GOE917479 GEH917479:GEI917479 FUL917479:FUM917479 FKP917479:FKQ917479 FAT917479:FAU917479 EQX917479:EQY917479 EHB917479:EHC917479 DXF917479:DXG917479 DNJ917479:DNK917479 DDN917479:DDO917479 CTR917479:CTS917479 CJV917479:CJW917479 BZZ917479:CAA917479 BQD917479:BQE917479 BGH917479:BGI917479 AWL917479:AWM917479 AMP917479:AMQ917479 ACT917479:ACU917479 SX917479:SY917479 JB917479:JC917479 F917479:G917479 WVN851943:WVO851943 WLR851943:WLS851943 WBV851943:WBW851943 VRZ851943:VSA851943 VID851943:VIE851943 UYH851943:UYI851943 UOL851943:UOM851943 UEP851943:UEQ851943 TUT851943:TUU851943 TKX851943:TKY851943 TBB851943:TBC851943 SRF851943:SRG851943 SHJ851943:SHK851943 RXN851943:RXO851943 RNR851943:RNS851943 RDV851943:RDW851943 QTZ851943:QUA851943 QKD851943:QKE851943 QAH851943:QAI851943 PQL851943:PQM851943 PGP851943:PGQ851943 OWT851943:OWU851943 OMX851943:OMY851943 ODB851943:ODC851943 NTF851943:NTG851943 NJJ851943:NJK851943 MZN851943:MZO851943 MPR851943:MPS851943 MFV851943:MFW851943 LVZ851943:LWA851943 LMD851943:LME851943 LCH851943:LCI851943 KSL851943:KSM851943 KIP851943:KIQ851943 JYT851943:JYU851943 JOX851943:JOY851943 JFB851943:JFC851943 IVF851943:IVG851943 ILJ851943:ILK851943 IBN851943:IBO851943 HRR851943:HRS851943 HHV851943:HHW851943 GXZ851943:GYA851943 GOD851943:GOE851943 GEH851943:GEI851943 FUL851943:FUM851943 FKP851943:FKQ851943 FAT851943:FAU851943 EQX851943:EQY851943 EHB851943:EHC851943 DXF851943:DXG851943 DNJ851943:DNK851943 DDN851943:DDO851943 CTR851943:CTS851943 CJV851943:CJW851943 BZZ851943:CAA851943 BQD851943:BQE851943 BGH851943:BGI851943 AWL851943:AWM851943 AMP851943:AMQ851943 ACT851943:ACU851943 SX851943:SY851943 JB851943:JC851943 F851943:G851943 WVN786407:WVO786407 WLR786407:WLS786407 WBV786407:WBW786407 VRZ786407:VSA786407 VID786407:VIE786407 UYH786407:UYI786407 UOL786407:UOM786407 UEP786407:UEQ786407 TUT786407:TUU786407 TKX786407:TKY786407 TBB786407:TBC786407 SRF786407:SRG786407 SHJ786407:SHK786407 RXN786407:RXO786407 RNR786407:RNS786407 RDV786407:RDW786407 QTZ786407:QUA786407 QKD786407:QKE786407 QAH786407:QAI786407 PQL786407:PQM786407 PGP786407:PGQ786407 OWT786407:OWU786407 OMX786407:OMY786407 ODB786407:ODC786407 NTF786407:NTG786407 NJJ786407:NJK786407 MZN786407:MZO786407 MPR786407:MPS786407 MFV786407:MFW786407 LVZ786407:LWA786407 LMD786407:LME786407 LCH786407:LCI786407 KSL786407:KSM786407 KIP786407:KIQ786407 JYT786407:JYU786407 JOX786407:JOY786407 JFB786407:JFC786407 IVF786407:IVG786407 ILJ786407:ILK786407 IBN786407:IBO786407 HRR786407:HRS786407 HHV786407:HHW786407 GXZ786407:GYA786407 GOD786407:GOE786407 GEH786407:GEI786407 FUL786407:FUM786407 FKP786407:FKQ786407 FAT786407:FAU786407 EQX786407:EQY786407 EHB786407:EHC786407 DXF786407:DXG786407 DNJ786407:DNK786407 DDN786407:DDO786407 CTR786407:CTS786407 CJV786407:CJW786407 BZZ786407:CAA786407 BQD786407:BQE786407 BGH786407:BGI786407 AWL786407:AWM786407 AMP786407:AMQ786407 ACT786407:ACU786407 SX786407:SY786407 JB786407:JC786407 F786407:G786407 WVN720871:WVO720871 WLR720871:WLS720871 WBV720871:WBW720871 VRZ720871:VSA720871 VID720871:VIE720871 UYH720871:UYI720871 UOL720871:UOM720871 UEP720871:UEQ720871 TUT720871:TUU720871 TKX720871:TKY720871 TBB720871:TBC720871 SRF720871:SRG720871 SHJ720871:SHK720871 RXN720871:RXO720871 RNR720871:RNS720871 RDV720871:RDW720871 QTZ720871:QUA720871 QKD720871:QKE720871 QAH720871:QAI720871 PQL720871:PQM720871 PGP720871:PGQ720871 OWT720871:OWU720871 OMX720871:OMY720871 ODB720871:ODC720871 NTF720871:NTG720871 NJJ720871:NJK720871 MZN720871:MZO720871 MPR720871:MPS720871 MFV720871:MFW720871 LVZ720871:LWA720871 LMD720871:LME720871 LCH720871:LCI720871 KSL720871:KSM720871 KIP720871:KIQ720871 JYT720871:JYU720871 JOX720871:JOY720871 JFB720871:JFC720871 IVF720871:IVG720871 ILJ720871:ILK720871 IBN720871:IBO720871 HRR720871:HRS720871 HHV720871:HHW720871 GXZ720871:GYA720871 GOD720871:GOE720871 GEH720871:GEI720871 FUL720871:FUM720871 FKP720871:FKQ720871 FAT720871:FAU720871 EQX720871:EQY720871 EHB720871:EHC720871 DXF720871:DXG720871 DNJ720871:DNK720871 DDN720871:DDO720871 CTR720871:CTS720871 CJV720871:CJW720871 BZZ720871:CAA720871 BQD720871:BQE720871 BGH720871:BGI720871 AWL720871:AWM720871 AMP720871:AMQ720871 ACT720871:ACU720871 SX720871:SY720871 JB720871:JC720871 F720871:G720871 WVN655335:WVO655335 WLR655335:WLS655335 WBV655335:WBW655335 VRZ655335:VSA655335 VID655335:VIE655335 UYH655335:UYI655335 UOL655335:UOM655335 UEP655335:UEQ655335 TUT655335:TUU655335 TKX655335:TKY655335 TBB655335:TBC655335 SRF655335:SRG655335 SHJ655335:SHK655335 RXN655335:RXO655335 RNR655335:RNS655335 RDV655335:RDW655335 QTZ655335:QUA655335 QKD655335:QKE655335 QAH655335:QAI655335 PQL655335:PQM655335 PGP655335:PGQ655335 OWT655335:OWU655335 OMX655335:OMY655335 ODB655335:ODC655335 NTF655335:NTG655335 NJJ655335:NJK655335 MZN655335:MZO655335 MPR655335:MPS655335 MFV655335:MFW655335 LVZ655335:LWA655335 LMD655335:LME655335 LCH655335:LCI655335 KSL655335:KSM655335 KIP655335:KIQ655335 JYT655335:JYU655335 JOX655335:JOY655335 JFB655335:JFC655335 IVF655335:IVG655335 ILJ655335:ILK655335 IBN655335:IBO655335 HRR655335:HRS655335 HHV655335:HHW655335 GXZ655335:GYA655335 GOD655335:GOE655335 GEH655335:GEI655335 FUL655335:FUM655335 FKP655335:FKQ655335 FAT655335:FAU655335 EQX655335:EQY655335 EHB655335:EHC655335 DXF655335:DXG655335 DNJ655335:DNK655335 DDN655335:DDO655335 CTR655335:CTS655335 CJV655335:CJW655335 BZZ655335:CAA655335 BQD655335:BQE655335 BGH655335:BGI655335 AWL655335:AWM655335 AMP655335:AMQ655335 ACT655335:ACU655335 SX655335:SY655335 JB655335:JC655335 F655335:G655335 WVN589799:WVO589799 WLR589799:WLS589799 WBV589799:WBW589799 VRZ589799:VSA589799 VID589799:VIE589799 UYH589799:UYI589799 UOL589799:UOM589799 UEP589799:UEQ589799 TUT589799:TUU589799 TKX589799:TKY589799 TBB589799:TBC589799 SRF589799:SRG589799 SHJ589799:SHK589799 RXN589799:RXO589799 RNR589799:RNS589799 RDV589799:RDW589799 QTZ589799:QUA589799 QKD589799:QKE589799 QAH589799:QAI589799 PQL589799:PQM589799 PGP589799:PGQ589799 OWT589799:OWU589799 OMX589799:OMY589799 ODB589799:ODC589799 NTF589799:NTG589799 NJJ589799:NJK589799 MZN589799:MZO589799 MPR589799:MPS589799 MFV589799:MFW589799 LVZ589799:LWA589799 LMD589799:LME589799 LCH589799:LCI589799 KSL589799:KSM589799 KIP589799:KIQ589799 JYT589799:JYU589799 JOX589799:JOY589799 JFB589799:JFC589799 IVF589799:IVG589799 ILJ589799:ILK589799 IBN589799:IBO589799 HRR589799:HRS589799 HHV589799:HHW589799 GXZ589799:GYA589799 GOD589799:GOE589799 GEH589799:GEI589799 FUL589799:FUM589799 FKP589799:FKQ589799 FAT589799:FAU589799 EQX589799:EQY589799 EHB589799:EHC589799 DXF589799:DXG589799 DNJ589799:DNK589799 DDN589799:DDO589799 CTR589799:CTS589799 CJV589799:CJW589799 BZZ589799:CAA589799 BQD589799:BQE589799 BGH589799:BGI589799 AWL589799:AWM589799 AMP589799:AMQ589799 ACT589799:ACU589799 SX589799:SY589799 JB589799:JC589799 F589799:G589799 WVN524263:WVO524263 WLR524263:WLS524263 WBV524263:WBW524263 VRZ524263:VSA524263 VID524263:VIE524263 UYH524263:UYI524263 UOL524263:UOM524263 UEP524263:UEQ524263 TUT524263:TUU524263 TKX524263:TKY524263 TBB524263:TBC524263 SRF524263:SRG524263 SHJ524263:SHK524263 RXN524263:RXO524263 RNR524263:RNS524263 RDV524263:RDW524263 QTZ524263:QUA524263 QKD524263:QKE524263 QAH524263:QAI524263 PQL524263:PQM524263 PGP524263:PGQ524263 OWT524263:OWU524263 OMX524263:OMY524263 ODB524263:ODC524263 NTF524263:NTG524263 NJJ524263:NJK524263 MZN524263:MZO524263 MPR524263:MPS524263 MFV524263:MFW524263 LVZ524263:LWA524263 LMD524263:LME524263 LCH524263:LCI524263 KSL524263:KSM524263 KIP524263:KIQ524263 JYT524263:JYU524263 JOX524263:JOY524263 JFB524263:JFC524263 IVF524263:IVG524263 ILJ524263:ILK524263 IBN524263:IBO524263 HRR524263:HRS524263 HHV524263:HHW524263 GXZ524263:GYA524263 GOD524263:GOE524263 GEH524263:GEI524263 FUL524263:FUM524263 FKP524263:FKQ524263 FAT524263:FAU524263 EQX524263:EQY524263 EHB524263:EHC524263 DXF524263:DXG524263 DNJ524263:DNK524263 DDN524263:DDO524263 CTR524263:CTS524263 CJV524263:CJW524263 BZZ524263:CAA524263 BQD524263:BQE524263 BGH524263:BGI524263 AWL524263:AWM524263 AMP524263:AMQ524263 ACT524263:ACU524263 SX524263:SY524263 JB524263:JC524263 F524263:G524263 WVN458727:WVO458727 WLR458727:WLS458727 WBV458727:WBW458727 VRZ458727:VSA458727 VID458727:VIE458727 UYH458727:UYI458727 UOL458727:UOM458727 UEP458727:UEQ458727 TUT458727:TUU458727 TKX458727:TKY458727 TBB458727:TBC458727 SRF458727:SRG458727 SHJ458727:SHK458727 RXN458727:RXO458727 RNR458727:RNS458727 RDV458727:RDW458727 QTZ458727:QUA458727 QKD458727:QKE458727 QAH458727:QAI458727 PQL458727:PQM458727 PGP458727:PGQ458727 OWT458727:OWU458727 OMX458727:OMY458727 ODB458727:ODC458727 NTF458727:NTG458727 NJJ458727:NJK458727 MZN458727:MZO458727 MPR458727:MPS458727 MFV458727:MFW458727 LVZ458727:LWA458727 LMD458727:LME458727 LCH458727:LCI458727 KSL458727:KSM458727 KIP458727:KIQ458727 JYT458727:JYU458727 JOX458727:JOY458727 JFB458727:JFC458727 IVF458727:IVG458727 ILJ458727:ILK458727 IBN458727:IBO458727 HRR458727:HRS458727 HHV458727:HHW458727 GXZ458727:GYA458727 GOD458727:GOE458727 GEH458727:GEI458727 FUL458727:FUM458727 FKP458727:FKQ458727 FAT458727:FAU458727 EQX458727:EQY458727 EHB458727:EHC458727 DXF458727:DXG458727 DNJ458727:DNK458727 DDN458727:DDO458727 CTR458727:CTS458727 CJV458727:CJW458727 BZZ458727:CAA458727 BQD458727:BQE458727 BGH458727:BGI458727 AWL458727:AWM458727 AMP458727:AMQ458727 ACT458727:ACU458727 SX458727:SY458727 JB458727:JC458727 F458727:G458727 WVN393191:WVO393191 WLR393191:WLS393191 WBV393191:WBW393191 VRZ393191:VSA393191 VID393191:VIE393191 UYH393191:UYI393191 UOL393191:UOM393191 UEP393191:UEQ393191 TUT393191:TUU393191 TKX393191:TKY393191 TBB393191:TBC393191 SRF393191:SRG393191 SHJ393191:SHK393191 RXN393191:RXO393191 RNR393191:RNS393191 RDV393191:RDW393191 QTZ393191:QUA393191 QKD393191:QKE393191 QAH393191:QAI393191 PQL393191:PQM393191 PGP393191:PGQ393191 OWT393191:OWU393191 OMX393191:OMY393191 ODB393191:ODC393191 NTF393191:NTG393191 NJJ393191:NJK393191 MZN393191:MZO393191 MPR393191:MPS393191 MFV393191:MFW393191 LVZ393191:LWA393191 LMD393191:LME393191 LCH393191:LCI393191 KSL393191:KSM393191 KIP393191:KIQ393191 JYT393191:JYU393191 JOX393191:JOY393191 JFB393191:JFC393191 IVF393191:IVG393191 ILJ393191:ILK393191 IBN393191:IBO393191 HRR393191:HRS393191 HHV393191:HHW393191 GXZ393191:GYA393191 GOD393191:GOE393191 GEH393191:GEI393191 FUL393191:FUM393191 FKP393191:FKQ393191 FAT393191:FAU393191 EQX393191:EQY393191 EHB393191:EHC393191 DXF393191:DXG393191 DNJ393191:DNK393191 DDN393191:DDO393191 CTR393191:CTS393191 CJV393191:CJW393191 BZZ393191:CAA393191 BQD393191:BQE393191 BGH393191:BGI393191 AWL393191:AWM393191 AMP393191:AMQ393191 ACT393191:ACU393191 SX393191:SY393191 JB393191:JC393191 F393191:G393191 WVN327655:WVO327655 WLR327655:WLS327655 WBV327655:WBW327655 VRZ327655:VSA327655 VID327655:VIE327655 UYH327655:UYI327655 UOL327655:UOM327655 UEP327655:UEQ327655 TUT327655:TUU327655 TKX327655:TKY327655 TBB327655:TBC327655 SRF327655:SRG327655 SHJ327655:SHK327655 RXN327655:RXO327655 RNR327655:RNS327655 RDV327655:RDW327655 QTZ327655:QUA327655 QKD327655:QKE327655 QAH327655:QAI327655 PQL327655:PQM327655 PGP327655:PGQ327655 OWT327655:OWU327655 OMX327655:OMY327655 ODB327655:ODC327655 NTF327655:NTG327655 NJJ327655:NJK327655 MZN327655:MZO327655 MPR327655:MPS327655 MFV327655:MFW327655 LVZ327655:LWA327655 LMD327655:LME327655 LCH327655:LCI327655 KSL327655:KSM327655 KIP327655:KIQ327655 JYT327655:JYU327655 JOX327655:JOY327655 JFB327655:JFC327655 IVF327655:IVG327655 ILJ327655:ILK327655 IBN327655:IBO327655 HRR327655:HRS327655 HHV327655:HHW327655 GXZ327655:GYA327655 GOD327655:GOE327655 GEH327655:GEI327655 FUL327655:FUM327655 FKP327655:FKQ327655 FAT327655:FAU327655 EQX327655:EQY327655 EHB327655:EHC327655 DXF327655:DXG327655 DNJ327655:DNK327655 DDN327655:DDO327655 CTR327655:CTS327655 CJV327655:CJW327655 BZZ327655:CAA327655 BQD327655:BQE327655 BGH327655:BGI327655 AWL327655:AWM327655 AMP327655:AMQ327655 ACT327655:ACU327655 SX327655:SY327655 JB327655:JC327655 F327655:G327655 WVN262119:WVO262119 WLR262119:WLS262119 WBV262119:WBW262119 VRZ262119:VSA262119 VID262119:VIE262119 UYH262119:UYI262119 UOL262119:UOM262119 UEP262119:UEQ262119 TUT262119:TUU262119 TKX262119:TKY262119 TBB262119:TBC262119 SRF262119:SRG262119 SHJ262119:SHK262119 RXN262119:RXO262119 RNR262119:RNS262119 RDV262119:RDW262119 QTZ262119:QUA262119 QKD262119:QKE262119 QAH262119:QAI262119 PQL262119:PQM262119 PGP262119:PGQ262119 OWT262119:OWU262119 OMX262119:OMY262119 ODB262119:ODC262119 NTF262119:NTG262119 NJJ262119:NJK262119 MZN262119:MZO262119 MPR262119:MPS262119 MFV262119:MFW262119 LVZ262119:LWA262119 LMD262119:LME262119 LCH262119:LCI262119 KSL262119:KSM262119 KIP262119:KIQ262119 JYT262119:JYU262119 JOX262119:JOY262119 JFB262119:JFC262119 IVF262119:IVG262119 ILJ262119:ILK262119 IBN262119:IBO262119 HRR262119:HRS262119 HHV262119:HHW262119 GXZ262119:GYA262119 GOD262119:GOE262119 GEH262119:GEI262119 FUL262119:FUM262119 FKP262119:FKQ262119 FAT262119:FAU262119 EQX262119:EQY262119 EHB262119:EHC262119 DXF262119:DXG262119 DNJ262119:DNK262119 DDN262119:DDO262119 CTR262119:CTS262119 CJV262119:CJW262119 BZZ262119:CAA262119 BQD262119:BQE262119 BGH262119:BGI262119 AWL262119:AWM262119 AMP262119:AMQ262119 ACT262119:ACU262119 SX262119:SY262119 JB262119:JC262119 F262119:G262119 WVN196583:WVO196583 WLR196583:WLS196583 WBV196583:WBW196583 VRZ196583:VSA196583 VID196583:VIE196583 UYH196583:UYI196583 UOL196583:UOM196583 UEP196583:UEQ196583 TUT196583:TUU196583 TKX196583:TKY196583 TBB196583:TBC196583 SRF196583:SRG196583 SHJ196583:SHK196583 RXN196583:RXO196583 RNR196583:RNS196583 RDV196583:RDW196583 QTZ196583:QUA196583 QKD196583:QKE196583 QAH196583:QAI196583 PQL196583:PQM196583 PGP196583:PGQ196583 OWT196583:OWU196583 OMX196583:OMY196583 ODB196583:ODC196583 NTF196583:NTG196583 NJJ196583:NJK196583 MZN196583:MZO196583 MPR196583:MPS196583 MFV196583:MFW196583 LVZ196583:LWA196583 LMD196583:LME196583 LCH196583:LCI196583 KSL196583:KSM196583 KIP196583:KIQ196583 JYT196583:JYU196583 JOX196583:JOY196583 JFB196583:JFC196583 IVF196583:IVG196583 ILJ196583:ILK196583 IBN196583:IBO196583 HRR196583:HRS196583 HHV196583:HHW196583 GXZ196583:GYA196583 GOD196583:GOE196583 GEH196583:GEI196583 FUL196583:FUM196583 FKP196583:FKQ196583 FAT196583:FAU196583 EQX196583:EQY196583 EHB196583:EHC196583 DXF196583:DXG196583 DNJ196583:DNK196583 DDN196583:DDO196583 CTR196583:CTS196583 CJV196583:CJW196583 BZZ196583:CAA196583 BQD196583:BQE196583 BGH196583:BGI196583 AWL196583:AWM196583 AMP196583:AMQ196583 ACT196583:ACU196583 SX196583:SY196583 JB196583:JC196583 F196583:G196583 WVN131047:WVO131047 WLR131047:WLS131047 WBV131047:WBW131047 VRZ131047:VSA131047 VID131047:VIE131047 UYH131047:UYI131047 UOL131047:UOM131047 UEP131047:UEQ131047 TUT131047:TUU131047 TKX131047:TKY131047 TBB131047:TBC131047 SRF131047:SRG131047 SHJ131047:SHK131047 RXN131047:RXO131047 RNR131047:RNS131047 RDV131047:RDW131047 QTZ131047:QUA131047 QKD131047:QKE131047 QAH131047:QAI131047 PQL131047:PQM131047 PGP131047:PGQ131047 OWT131047:OWU131047 OMX131047:OMY131047 ODB131047:ODC131047 NTF131047:NTG131047 NJJ131047:NJK131047 MZN131047:MZO131047 MPR131047:MPS131047 MFV131047:MFW131047 LVZ131047:LWA131047 LMD131047:LME131047 LCH131047:LCI131047 KSL131047:KSM131047 KIP131047:KIQ131047 JYT131047:JYU131047 JOX131047:JOY131047 JFB131047:JFC131047 IVF131047:IVG131047 ILJ131047:ILK131047 IBN131047:IBO131047 HRR131047:HRS131047 HHV131047:HHW131047 GXZ131047:GYA131047 GOD131047:GOE131047 GEH131047:GEI131047 FUL131047:FUM131047 FKP131047:FKQ131047 FAT131047:FAU131047 EQX131047:EQY131047 EHB131047:EHC131047 DXF131047:DXG131047 DNJ131047:DNK131047 DDN131047:DDO131047 CTR131047:CTS131047 CJV131047:CJW131047 BZZ131047:CAA131047 BQD131047:BQE131047 BGH131047:BGI131047 AWL131047:AWM131047 AMP131047:AMQ131047 ACT131047:ACU131047 SX131047:SY131047 JB131047:JC131047 F131047:G131047 WVN65511:WVO65511 WLR65511:WLS65511 WBV65511:WBW65511 VRZ65511:VSA65511 VID65511:VIE65511 UYH65511:UYI65511 UOL65511:UOM65511 UEP65511:UEQ65511 TUT65511:TUU65511 TKX65511:TKY65511 TBB65511:TBC65511 SRF65511:SRG65511 SHJ65511:SHK65511 RXN65511:RXO65511 RNR65511:RNS65511 RDV65511:RDW65511 QTZ65511:QUA65511 QKD65511:QKE65511 QAH65511:QAI65511 PQL65511:PQM65511 PGP65511:PGQ65511 OWT65511:OWU65511 OMX65511:OMY65511 ODB65511:ODC65511 NTF65511:NTG65511 NJJ65511:NJK65511 MZN65511:MZO65511 MPR65511:MPS65511 MFV65511:MFW65511 LVZ65511:LWA65511 LMD65511:LME65511 LCH65511:LCI65511 KSL65511:KSM65511 KIP65511:KIQ65511 JYT65511:JYU65511 JOX65511:JOY65511 JFB65511:JFC65511 IVF65511:IVG65511 ILJ65511:ILK65511 IBN65511:IBO65511 HRR65511:HRS65511 HHV65511:HHW65511 GXZ65511:GYA65511 GOD65511:GOE65511 GEH65511:GEI65511 FUL65511:FUM65511 FKP65511:FKQ65511 FAT65511:FAU65511 EQX65511:EQY65511 EHB65511:EHC65511 DXF65511:DXG65511 DNJ65511:DNK65511 DDN65511:DDO65511 CTR65511:CTS65511 CJV65511:CJW65511 BZZ65511:CAA65511 BQD65511:BQE65511 BGH65511:BGI65511 AWL65511:AWM65511 AMP65511:AMQ65511 ACT65511:ACU65511 SX65511:SY65511 JB65511:JC65511 WVJ983015:WVJ983018 WLN983015:WLN983018 WBR983015:WBR983018 VRV983015:VRV983018 VHZ983015:VHZ983018 UYD983015:UYD983018 UOH983015:UOH983018 UEL983015:UEL983018 TUP983015:TUP983018 TKT983015:TKT983018 TAX983015:TAX983018 SRB983015:SRB983018 SHF983015:SHF983018 RXJ983015:RXJ983018 RNN983015:RNN983018 RDR983015:RDR983018 QTV983015:QTV983018 QJZ983015:QJZ983018 QAD983015:QAD983018 PQH983015:PQH983018 PGL983015:PGL983018 OWP983015:OWP983018 OMT983015:OMT983018 OCX983015:OCX983018 NTB983015:NTB983018 NJF983015:NJF983018 MZJ983015:MZJ983018 MPN983015:MPN983018 MFR983015:MFR983018 LVV983015:LVV983018 LLZ983015:LLZ983018 LCD983015:LCD983018 KSH983015:KSH983018 KIL983015:KIL983018 JYP983015:JYP983018 JOT983015:JOT983018 JEX983015:JEX983018 IVB983015:IVB983018 ILF983015:ILF983018 IBJ983015:IBJ983018 HRN983015:HRN983018 HHR983015:HHR983018 GXV983015:GXV983018 GNZ983015:GNZ983018 GED983015:GED983018 FUH983015:FUH983018 FKL983015:FKL983018 FAP983015:FAP983018 EQT983015:EQT983018 EGX983015:EGX983018 DXB983015:DXB983018 DNF983015:DNF983018 DDJ983015:DDJ983018 CTN983015:CTN983018 CJR983015:CJR983018 BZV983015:BZV983018 BPZ983015:BPZ983018 BGD983015:BGD983018 AWH983015:AWH983018 AML983015:AML983018 ACP983015:ACP983018 ST983015:ST983018 IX983015:IX983018 WVJ917479:WVJ917482 WLN917479:WLN917482 WBR917479:WBR917482 VRV917479:VRV917482 VHZ917479:VHZ917482 UYD917479:UYD917482 UOH917479:UOH917482 UEL917479:UEL917482 TUP917479:TUP917482 TKT917479:TKT917482 TAX917479:TAX917482 SRB917479:SRB917482 SHF917479:SHF917482 RXJ917479:RXJ917482 RNN917479:RNN917482 RDR917479:RDR917482 QTV917479:QTV917482 QJZ917479:QJZ917482 QAD917479:QAD917482 PQH917479:PQH917482 PGL917479:PGL917482 OWP917479:OWP917482 OMT917479:OMT917482 OCX917479:OCX917482 NTB917479:NTB917482 NJF917479:NJF917482 MZJ917479:MZJ917482 MPN917479:MPN917482 MFR917479:MFR917482 LVV917479:LVV917482 LLZ917479:LLZ917482 LCD917479:LCD917482 KSH917479:KSH917482 KIL917479:KIL917482 JYP917479:JYP917482 JOT917479:JOT917482 JEX917479:JEX917482 IVB917479:IVB917482 ILF917479:ILF917482 IBJ917479:IBJ917482 HRN917479:HRN917482 HHR917479:HHR917482 GXV917479:GXV917482 GNZ917479:GNZ917482 GED917479:GED917482 FUH917479:FUH917482 FKL917479:FKL917482 FAP917479:FAP917482 EQT917479:EQT917482 EGX917479:EGX917482 DXB917479:DXB917482 DNF917479:DNF917482 DDJ917479:DDJ917482 CTN917479:CTN917482 CJR917479:CJR917482 BZV917479:BZV917482 BPZ917479:BPZ917482 BGD917479:BGD917482 AWH917479:AWH917482 AML917479:AML917482 ACP917479:ACP917482 ST917479:ST917482 IX917479:IX917482 WVJ851943:WVJ851946 WLN851943:WLN851946 WBR851943:WBR851946 VRV851943:VRV851946 VHZ851943:VHZ851946 UYD851943:UYD851946 UOH851943:UOH851946 UEL851943:UEL851946 TUP851943:TUP851946 TKT851943:TKT851946 TAX851943:TAX851946 SRB851943:SRB851946 SHF851943:SHF851946 RXJ851943:RXJ851946 RNN851943:RNN851946 RDR851943:RDR851946 QTV851943:QTV851946 QJZ851943:QJZ851946 QAD851943:QAD851946 PQH851943:PQH851946 PGL851943:PGL851946 OWP851943:OWP851946 OMT851943:OMT851946 OCX851943:OCX851946 NTB851943:NTB851946 NJF851943:NJF851946 MZJ851943:MZJ851946 MPN851943:MPN851946 MFR851943:MFR851946 LVV851943:LVV851946 LLZ851943:LLZ851946 LCD851943:LCD851946 KSH851943:KSH851946 KIL851943:KIL851946 JYP851943:JYP851946 JOT851943:JOT851946 JEX851943:JEX851946 IVB851943:IVB851946 ILF851943:ILF851946 IBJ851943:IBJ851946 HRN851943:HRN851946 HHR851943:HHR851946 GXV851943:GXV851946 GNZ851943:GNZ851946 GED851943:GED851946 FUH851943:FUH851946 FKL851943:FKL851946 FAP851943:FAP851946 EQT851943:EQT851946 EGX851943:EGX851946 DXB851943:DXB851946 DNF851943:DNF851946 DDJ851943:DDJ851946 CTN851943:CTN851946 CJR851943:CJR851946 BZV851943:BZV851946 BPZ851943:BPZ851946 BGD851943:BGD851946 AWH851943:AWH851946 AML851943:AML851946 ACP851943:ACP851946 ST851943:ST851946 IX851943:IX851946 WVJ786407:WVJ786410 WLN786407:WLN786410 WBR786407:WBR786410 VRV786407:VRV786410 VHZ786407:VHZ786410 UYD786407:UYD786410 UOH786407:UOH786410 UEL786407:UEL786410 TUP786407:TUP786410 TKT786407:TKT786410 TAX786407:TAX786410 SRB786407:SRB786410 SHF786407:SHF786410 RXJ786407:RXJ786410 RNN786407:RNN786410 RDR786407:RDR786410 QTV786407:QTV786410 QJZ786407:QJZ786410 QAD786407:QAD786410 PQH786407:PQH786410 PGL786407:PGL786410 OWP786407:OWP786410 OMT786407:OMT786410 OCX786407:OCX786410 NTB786407:NTB786410 NJF786407:NJF786410 MZJ786407:MZJ786410 MPN786407:MPN786410 MFR786407:MFR786410 LVV786407:LVV786410 LLZ786407:LLZ786410 LCD786407:LCD786410 KSH786407:KSH786410 KIL786407:KIL786410 JYP786407:JYP786410 JOT786407:JOT786410 JEX786407:JEX786410 IVB786407:IVB786410 ILF786407:ILF786410 IBJ786407:IBJ786410 HRN786407:HRN786410 HHR786407:HHR786410 GXV786407:GXV786410 GNZ786407:GNZ786410 GED786407:GED786410 FUH786407:FUH786410 FKL786407:FKL786410 FAP786407:FAP786410 EQT786407:EQT786410 EGX786407:EGX786410 DXB786407:DXB786410 DNF786407:DNF786410 DDJ786407:DDJ786410 CTN786407:CTN786410 CJR786407:CJR786410 BZV786407:BZV786410 BPZ786407:BPZ786410 BGD786407:BGD786410 AWH786407:AWH786410 AML786407:AML786410 ACP786407:ACP786410 ST786407:ST786410 IX786407:IX786410 WVJ720871:WVJ720874 WLN720871:WLN720874 WBR720871:WBR720874 VRV720871:VRV720874 VHZ720871:VHZ720874 UYD720871:UYD720874 UOH720871:UOH720874 UEL720871:UEL720874 TUP720871:TUP720874 TKT720871:TKT720874 TAX720871:TAX720874 SRB720871:SRB720874 SHF720871:SHF720874 RXJ720871:RXJ720874 RNN720871:RNN720874 RDR720871:RDR720874 QTV720871:QTV720874 QJZ720871:QJZ720874 QAD720871:QAD720874 PQH720871:PQH720874 PGL720871:PGL720874 OWP720871:OWP720874 OMT720871:OMT720874 OCX720871:OCX720874 NTB720871:NTB720874 NJF720871:NJF720874 MZJ720871:MZJ720874 MPN720871:MPN720874 MFR720871:MFR720874 LVV720871:LVV720874 LLZ720871:LLZ720874 LCD720871:LCD720874 KSH720871:KSH720874 KIL720871:KIL720874 JYP720871:JYP720874 JOT720871:JOT720874 JEX720871:JEX720874 IVB720871:IVB720874 ILF720871:ILF720874 IBJ720871:IBJ720874 HRN720871:HRN720874 HHR720871:HHR720874 GXV720871:GXV720874 GNZ720871:GNZ720874 GED720871:GED720874 FUH720871:FUH720874 FKL720871:FKL720874 FAP720871:FAP720874 EQT720871:EQT720874 EGX720871:EGX720874 DXB720871:DXB720874 DNF720871:DNF720874 DDJ720871:DDJ720874 CTN720871:CTN720874 CJR720871:CJR720874 BZV720871:BZV720874 BPZ720871:BPZ720874 BGD720871:BGD720874 AWH720871:AWH720874 AML720871:AML720874 ACP720871:ACP720874 ST720871:ST720874 IX720871:IX720874 WVJ655335:WVJ655338 WLN655335:WLN655338 WBR655335:WBR655338 VRV655335:VRV655338 VHZ655335:VHZ655338 UYD655335:UYD655338 UOH655335:UOH655338 UEL655335:UEL655338 TUP655335:TUP655338 TKT655335:TKT655338 TAX655335:TAX655338 SRB655335:SRB655338 SHF655335:SHF655338 RXJ655335:RXJ655338 RNN655335:RNN655338 RDR655335:RDR655338 QTV655335:QTV655338 QJZ655335:QJZ655338 QAD655335:QAD655338 PQH655335:PQH655338 PGL655335:PGL655338 OWP655335:OWP655338 OMT655335:OMT655338 OCX655335:OCX655338 NTB655335:NTB655338 NJF655335:NJF655338 MZJ655335:MZJ655338 MPN655335:MPN655338 MFR655335:MFR655338 LVV655335:LVV655338 LLZ655335:LLZ655338 LCD655335:LCD655338 KSH655335:KSH655338 KIL655335:KIL655338 JYP655335:JYP655338 JOT655335:JOT655338 JEX655335:JEX655338 IVB655335:IVB655338 ILF655335:ILF655338 IBJ655335:IBJ655338 HRN655335:HRN655338 HHR655335:HHR655338 GXV655335:GXV655338 GNZ655335:GNZ655338 GED655335:GED655338 FUH655335:FUH655338 FKL655335:FKL655338 FAP655335:FAP655338 EQT655335:EQT655338 EGX655335:EGX655338 DXB655335:DXB655338 DNF655335:DNF655338 DDJ655335:DDJ655338 CTN655335:CTN655338 CJR655335:CJR655338 BZV655335:BZV655338 BPZ655335:BPZ655338 BGD655335:BGD655338 AWH655335:AWH655338 AML655335:AML655338 ACP655335:ACP655338 ST655335:ST655338 IX655335:IX655338 WVJ589799:WVJ589802 WLN589799:WLN589802 WBR589799:WBR589802 VRV589799:VRV589802 VHZ589799:VHZ589802 UYD589799:UYD589802 UOH589799:UOH589802 UEL589799:UEL589802 TUP589799:TUP589802 TKT589799:TKT589802 TAX589799:TAX589802 SRB589799:SRB589802 SHF589799:SHF589802 RXJ589799:RXJ589802 RNN589799:RNN589802 RDR589799:RDR589802 QTV589799:QTV589802 QJZ589799:QJZ589802 QAD589799:QAD589802 PQH589799:PQH589802 PGL589799:PGL589802 OWP589799:OWP589802 OMT589799:OMT589802 OCX589799:OCX589802 NTB589799:NTB589802 NJF589799:NJF589802 MZJ589799:MZJ589802 MPN589799:MPN589802 MFR589799:MFR589802 LVV589799:LVV589802 LLZ589799:LLZ589802 LCD589799:LCD589802 KSH589799:KSH589802 KIL589799:KIL589802 JYP589799:JYP589802 JOT589799:JOT589802 JEX589799:JEX589802 IVB589799:IVB589802 ILF589799:ILF589802 IBJ589799:IBJ589802 HRN589799:HRN589802 HHR589799:HHR589802 GXV589799:GXV589802 GNZ589799:GNZ589802 GED589799:GED589802 FUH589799:FUH589802 FKL589799:FKL589802 FAP589799:FAP589802 EQT589799:EQT589802 EGX589799:EGX589802 DXB589799:DXB589802 DNF589799:DNF589802 DDJ589799:DDJ589802 CTN589799:CTN589802 CJR589799:CJR589802 BZV589799:BZV589802 BPZ589799:BPZ589802 BGD589799:BGD589802 AWH589799:AWH589802 AML589799:AML589802 ACP589799:ACP589802 ST589799:ST589802 IX589799:IX589802 WVJ524263:WVJ524266 WLN524263:WLN524266 WBR524263:WBR524266 VRV524263:VRV524266 VHZ524263:VHZ524266 UYD524263:UYD524266 UOH524263:UOH524266 UEL524263:UEL524266 TUP524263:TUP524266 TKT524263:TKT524266 TAX524263:TAX524266 SRB524263:SRB524266 SHF524263:SHF524266 RXJ524263:RXJ524266 RNN524263:RNN524266 RDR524263:RDR524266 QTV524263:QTV524266 QJZ524263:QJZ524266 QAD524263:QAD524266 PQH524263:PQH524266 PGL524263:PGL524266 OWP524263:OWP524266 OMT524263:OMT524266 OCX524263:OCX524266 NTB524263:NTB524266 NJF524263:NJF524266 MZJ524263:MZJ524266 MPN524263:MPN524266 MFR524263:MFR524266 LVV524263:LVV524266 LLZ524263:LLZ524266 LCD524263:LCD524266 KSH524263:KSH524266 KIL524263:KIL524266 JYP524263:JYP524266 JOT524263:JOT524266 JEX524263:JEX524266 IVB524263:IVB524266 ILF524263:ILF524266 IBJ524263:IBJ524266 HRN524263:HRN524266 HHR524263:HHR524266 GXV524263:GXV524266 GNZ524263:GNZ524266 GED524263:GED524266 FUH524263:FUH524266 FKL524263:FKL524266 FAP524263:FAP524266 EQT524263:EQT524266 EGX524263:EGX524266 DXB524263:DXB524266 DNF524263:DNF524266 DDJ524263:DDJ524266 CTN524263:CTN524266 CJR524263:CJR524266 BZV524263:BZV524266 BPZ524263:BPZ524266 BGD524263:BGD524266 AWH524263:AWH524266 AML524263:AML524266 ACP524263:ACP524266 ST524263:ST524266 IX524263:IX524266 WVJ458727:WVJ458730 WLN458727:WLN458730 WBR458727:WBR458730 VRV458727:VRV458730 VHZ458727:VHZ458730 UYD458727:UYD458730 UOH458727:UOH458730 UEL458727:UEL458730 TUP458727:TUP458730 TKT458727:TKT458730 TAX458727:TAX458730 SRB458727:SRB458730 SHF458727:SHF458730 RXJ458727:RXJ458730 RNN458727:RNN458730 RDR458727:RDR458730 QTV458727:QTV458730 QJZ458727:QJZ458730 QAD458727:QAD458730 PQH458727:PQH458730 PGL458727:PGL458730 OWP458727:OWP458730 OMT458727:OMT458730 OCX458727:OCX458730 NTB458727:NTB458730 NJF458727:NJF458730 MZJ458727:MZJ458730 MPN458727:MPN458730 MFR458727:MFR458730 LVV458727:LVV458730 LLZ458727:LLZ458730 LCD458727:LCD458730 KSH458727:KSH458730 KIL458727:KIL458730 JYP458727:JYP458730 JOT458727:JOT458730 JEX458727:JEX458730 IVB458727:IVB458730 ILF458727:ILF458730 IBJ458727:IBJ458730 HRN458727:HRN458730 HHR458727:HHR458730 GXV458727:GXV458730 GNZ458727:GNZ458730 GED458727:GED458730 FUH458727:FUH458730 FKL458727:FKL458730 FAP458727:FAP458730 EQT458727:EQT458730 EGX458727:EGX458730 DXB458727:DXB458730 DNF458727:DNF458730 DDJ458727:DDJ458730 CTN458727:CTN458730 CJR458727:CJR458730 BZV458727:BZV458730 BPZ458727:BPZ458730 BGD458727:BGD458730 AWH458727:AWH458730 AML458727:AML458730 ACP458727:ACP458730 ST458727:ST458730 IX458727:IX458730 WVJ393191:WVJ393194 WLN393191:WLN393194 WBR393191:WBR393194 VRV393191:VRV393194 VHZ393191:VHZ393194 UYD393191:UYD393194 UOH393191:UOH393194 UEL393191:UEL393194 TUP393191:TUP393194 TKT393191:TKT393194 TAX393191:TAX393194 SRB393191:SRB393194 SHF393191:SHF393194 RXJ393191:RXJ393194 RNN393191:RNN393194 RDR393191:RDR393194 QTV393191:QTV393194 QJZ393191:QJZ393194 QAD393191:QAD393194 PQH393191:PQH393194 PGL393191:PGL393194 OWP393191:OWP393194 OMT393191:OMT393194 OCX393191:OCX393194 NTB393191:NTB393194 NJF393191:NJF393194 MZJ393191:MZJ393194 MPN393191:MPN393194 MFR393191:MFR393194 LVV393191:LVV393194 LLZ393191:LLZ393194 LCD393191:LCD393194 KSH393191:KSH393194 KIL393191:KIL393194 JYP393191:JYP393194 JOT393191:JOT393194 JEX393191:JEX393194 IVB393191:IVB393194 ILF393191:ILF393194 IBJ393191:IBJ393194 HRN393191:HRN393194 HHR393191:HHR393194 GXV393191:GXV393194 GNZ393191:GNZ393194 GED393191:GED393194 FUH393191:FUH393194 FKL393191:FKL393194 FAP393191:FAP393194 EQT393191:EQT393194 EGX393191:EGX393194 DXB393191:DXB393194 DNF393191:DNF393194 DDJ393191:DDJ393194 CTN393191:CTN393194 CJR393191:CJR393194 BZV393191:BZV393194 BPZ393191:BPZ393194 BGD393191:BGD393194 AWH393191:AWH393194 AML393191:AML393194 ACP393191:ACP393194 ST393191:ST393194 IX393191:IX393194 WVJ327655:WVJ327658 WLN327655:WLN327658 WBR327655:WBR327658 VRV327655:VRV327658 VHZ327655:VHZ327658 UYD327655:UYD327658 UOH327655:UOH327658 UEL327655:UEL327658 TUP327655:TUP327658 TKT327655:TKT327658 TAX327655:TAX327658 SRB327655:SRB327658 SHF327655:SHF327658 RXJ327655:RXJ327658 RNN327655:RNN327658 RDR327655:RDR327658 QTV327655:QTV327658 QJZ327655:QJZ327658 QAD327655:QAD327658 PQH327655:PQH327658 PGL327655:PGL327658 OWP327655:OWP327658 OMT327655:OMT327658 OCX327655:OCX327658 NTB327655:NTB327658 NJF327655:NJF327658 MZJ327655:MZJ327658 MPN327655:MPN327658 MFR327655:MFR327658 LVV327655:LVV327658 LLZ327655:LLZ327658 LCD327655:LCD327658 KSH327655:KSH327658 KIL327655:KIL327658 JYP327655:JYP327658 JOT327655:JOT327658 JEX327655:JEX327658 IVB327655:IVB327658 ILF327655:ILF327658 IBJ327655:IBJ327658 HRN327655:HRN327658 HHR327655:HHR327658 GXV327655:GXV327658 GNZ327655:GNZ327658 GED327655:GED327658 FUH327655:FUH327658 FKL327655:FKL327658 FAP327655:FAP327658 EQT327655:EQT327658 EGX327655:EGX327658 DXB327655:DXB327658 DNF327655:DNF327658 DDJ327655:DDJ327658 CTN327655:CTN327658 CJR327655:CJR327658 BZV327655:BZV327658 BPZ327655:BPZ327658 BGD327655:BGD327658 AWH327655:AWH327658 AML327655:AML327658 ACP327655:ACP327658 ST327655:ST327658 IX327655:IX327658 WVJ262119:WVJ262122 WLN262119:WLN262122 WBR262119:WBR262122 VRV262119:VRV262122 VHZ262119:VHZ262122 UYD262119:UYD262122 UOH262119:UOH262122 UEL262119:UEL262122 TUP262119:TUP262122 TKT262119:TKT262122 TAX262119:TAX262122 SRB262119:SRB262122 SHF262119:SHF262122 RXJ262119:RXJ262122 RNN262119:RNN262122 RDR262119:RDR262122 QTV262119:QTV262122 QJZ262119:QJZ262122 QAD262119:QAD262122 PQH262119:PQH262122 PGL262119:PGL262122 OWP262119:OWP262122 OMT262119:OMT262122 OCX262119:OCX262122 NTB262119:NTB262122 NJF262119:NJF262122 MZJ262119:MZJ262122 MPN262119:MPN262122 MFR262119:MFR262122 LVV262119:LVV262122 LLZ262119:LLZ262122 LCD262119:LCD262122 KSH262119:KSH262122 KIL262119:KIL262122 JYP262119:JYP262122 JOT262119:JOT262122 JEX262119:JEX262122 IVB262119:IVB262122 ILF262119:ILF262122 IBJ262119:IBJ262122 HRN262119:HRN262122 HHR262119:HHR262122 GXV262119:GXV262122 GNZ262119:GNZ262122 GED262119:GED262122 FUH262119:FUH262122 FKL262119:FKL262122 FAP262119:FAP262122 EQT262119:EQT262122 EGX262119:EGX262122 DXB262119:DXB262122 DNF262119:DNF262122 DDJ262119:DDJ262122 CTN262119:CTN262122 CJR262119:CJR262122 BZV262119:BZV262122 BPZ262119:BPZ262122 BGD262119:BGD262122 AWH262119:AWH262122 AML262119:AML262122 ACP262119:ACP262122 ST262119:ST262122 IX262119:IX262122 WVJ196583:WVJ196586 WLN196583:WLN196586 WBR196583:WBR196586 VRV196583:VRV196586 VHZ196583:VHZ196586 UYD196583:UYD196586 UOH196583:UOH196586 UEL196583:UEL196586 TUP196583:TUP196586 TKT196583:TKT196586 TAX196583:TAX196586 SRB196583:SRB196586 SHF196583:SHF196586 RXJ196583:RXJ196586 RNN196583:RNN196586 RDR196583:RDR196586 QTV196583:QTV196586 QJZ196583:QJZ196586 QAD196583:QAD196586 PQH196583:PQH196586 PGL196583:PGL196586 OWP196583:OWP196586 OMT196583:OMT196586 OCX196583:OCX196586 NTB196583:NTB196586 NJF196583:NJF196586 MZJ196583:MZJ196586 MPN196583:MPN196586 MFR196583:MFR196586 LVV196583:LVV196586 LLZ196583:LLZ196586 LCD196583:LCD196586 KSH196583:KSH196586 KIL196583:KIL196586 JYP196583:JYP196586 JOT196583:JOT196586 JEX196583:JEX196586 IVB196583:IVB196586 ILF196583:ILF196586 IBJ196583:IBJ196586 HRN196583:HRN196586 HHR196583:HHR196586 GXV196583:GXV196586 GNZ196583:GNZ196586 GED196583:GED196586 FUH196583:FUH196586 FKL196583:FKL196586 FAP196583:FAP196586 EQT196583:EQT196586 EGX196583:EGX196586 DXB196583:DXB196586 DNF196583:DNF196586 DDJ196583:DDJ196586 CTN196583:CTN196586 CJR196583:CJR196586 BZV196583:BZV196586 BPZ196583:BPZ196586 BGD196583:BGD196586 AWH196583:AWH196586 AML196583:AML196586 ACP196583:ACP196586 ST196583:ST196586 IX196583:IX196586 WVJ131047:WVJ131050 WLN131047:WLN131050 WBR131047:WBR131050 VRV131047:VRV131050 VHZ131047:VHZ131050 UYD131047:UYD131050 UOH131047:UOH131050 UEL131047:UEL131050 TUP131047:TUP131050 TKT131047:TKT131050 TAX131047:TAX131050 SRB131047:SRB131050 SHF131047:SHF131050 RXJ131047:RXJ131050 RNN131047:RNN131050 RDR131047:RDR131050 QTV131047:QTV131050 QJZ131047:QJZ131050 QAD131047:QAD131050 PQH131047:PQH131050 PGL131047:PGL131050 OWP131047:OWP131050 OMT131047:OMT131050 OCX131047:OCX131050 NTB131047:NTB131050 NJF131047:NJF131050 MZJ131047:MZJ131050 MPN131047:MPN131050 MFR131047:MFR131050 LVV131047:LVV131050 LLZ131047:LLZ131050 LCD131047:LCD131050 KSH131047:KSH131050 KIL131047:KIL131050 JYP131047:JYP131050 JOT131047:JOT131050 JEX131047:JEX131050 IVB131047:IVB131050 ILF131047:ILF131050 IBJ131047:IBJ131050 HRN131047:HRN131050 HHR131047:HHR131050 GXV131047:GXV131050 GNZ131047:GNZ131050 GED131047:GED131050 FUH131047:FUH131050 FKL131047:FKL131050 FAP131047:FAP131050 EQT131047:EQT131050 EGX131047:EGX131050 DXB131047:DXB131050 DNF131047:DNF131050 DDJ131047:DDJ131050 CTN131047:CTN131050 CJR131047:CJR131050 BZV131047:BZV131050 BPZ131047:BPZ131050 BGD131047:BGD131050 AWH131047:AWH131050 AML131047:AML131050 ACP131047:ACP131050 ST131047:ST131050 IX131047:IX131050 WVJ65511:WVJ65514 WLN65511:WLN65514 WBR65511:WBR65514 VRV65511:VRV65514 VHZ65511:VHZ65514 UYD65511:UYD65514 UOH65511:UOH65514 UEL65511:UEL65514 TUP65511:TUP65514 TKT65511:TKT65514 TAX65511:TAX65514 SRB65511:SRB65514 SHF65511:SHF65514 RXJ65511:RXJ65514 RNN65511:RNN65514 RDR65511:RDR65514 QTV65511:QTV65514 QJZ65511:QJZ65514 QAD65511:QAD65514 PQH65511:PQH65514 PGL65511:PGL65514 OWP65511:OWP65514 OMT65511:OMT65514 OCX65511:OCX65514 NTB65511:NTB65514 NJF65511:NJF65514 MZJ65511:MZJ65514 MPN65511:MPN65514 MFR65511:MFR65514 LVV65511:LVV65514 LLZ65511:LLZ65514 LCD65511:LCD65514 KSH65511:KSH65514 KIL65511:KIL65514 JYP65511:JYP65514 JOT65511:JOT65514 JEX65511:JEX65514 IVB65511:IVB65514 ILF65511:ILF65514 IBJ65511:IBJ65514 HRN65511:HRN65514 HHR65511:HHR65514 GXV65511:GXV65514 GNZ65511:GNZ65514 GED65511:GED65514 FUH65511:FUH65514 FKL65511:FKL65514 FAP65511:FAP65514 EQT65511:EQT65514 EGX65511:EGX65514 DXB65511:DXB65514 DNF65511:DNF65514 DDJ65511:DDJ65514 CTN65511:CTN65514 CJR65511:CJR65514 BZV65511:BZV65514 BPZ65511:BPZ65514 BGD65511:BGD65514 AWH65511:AWH65514 AML65511:AML65514 ACP65511:ACP65514 ST65511:ST65514 IX65511:IX65514" xr:uid="{9D1111CC-6FF8-4B0E-9207-CDE6065816A9}">
      <formula1>#REF!</formula1>
    </dataValidation>
  </dataValidations>
  <pageMargins left="0.70866141732283472" right="0.70866141732283472" top="0.74803149606299213" bottom="0.74803149606299213" header="0.31496062992125984" footer="0.31496062992125984"/>
  <pageSetup paperSize="9" scale="18" orientation="landscape" horizontalDpi="300" verticalDpi="300" r:id="rId1"/>
  <headerFooter>
    <oddHeader>&amp;R(2023年10月版)</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A7375-C16E-4172-A1C3-4166C113233A}">
  <sheetPr>
    <pageSetUpPr fitToPage="1"/>
  </sheetPr>
  <dimension ref="A1:M20"/>
  <sheetViews>
    <sheetView view="pageBreakPreview" zoomScale="85" zoomScaleNormal="100" zoomScaleSheetLayoutView="85" workbookViewId="0">
      <selection activeCell="E8" sqref="E8"/>
    </sheetView>
  </sheetViews>
  <sheetFormatPr defaultRowHeight="14.1"/>
  <cols>
    <col min="1" max="1" width="4.625" customWidth="1"/>
    <col min="2" max="2" width="36.625" customWidth="1"/>
    <col min="3" max="10" width="14.625" customWidth="1"/>
    <col min="11" max="11" width="3.625" customWidth="1"/>
    <col min="12" max="13" width="16.125" customWidth="1"/>
    <col min="14" max="14" width="14.625" customWidth="1"/>
  </cols>
  <sheetData>
    <row r="1" spans="1:13" ht="15" customHeight="1">
      <c r="J1" s="49" t="s">
        <v>30</v>
      </c>
    </row>
    <row r="2" spans="1:13" ht="24" customHeight="1">
      <c r="A2" s="688" t="s">
        <v>31</v>
      </c>
      <c r="B2" s="688"/>
      <c r="C2" s="688"/>
      <c r="D2" s="688"/>
      <c r="E2" s="688"/>
      <c r="F2" s="688"/>
      <c r="G2" s="688"/>
      <c r="H2" s="688"/>
      <c r="I2" s="688"/>
      <c r="J2" s="688"/>
      <c r="K2" s="101"/>
      <c r="L2" s="101"/>
      <c r="M2" s="101"/>
    </row>
    <row r="3" spans="1:13" ht="18" customHeight="1" thickBot="1">
      <c r="A3" s="8"/>
      <c r="B3" s="8"/>
      <c r="C3" s="8"/>
      <c r="D3" s="8"/>
      <c r="E3" s="8"/>
      <c r="F3" s="8"/>
      <c r="G3" s="8"/>
      <c r="H3" s="87"/>
      <c r="I3" s="87"/>
      <c r="J3" s="87" t="s">
        <v>32</v>
      </c>
      <c r="K3" s="8"/>
      <c r="L3" s="8"/>
      <c r="M3" s="87"/>
    </row>
    <row r="4" spans="1:13" ht="22.35" customHeight="1">
      <c r="A4" s="689" t="s">
        <v>33</v>
      </c>
      <c r="B4" s="690"/>
      <c r="C4" s="570" t="s">
        <v>34</v>
      </c>
      <c r="D4" s="505" t="s">
        <v>35</v>
      </c>
      <c r="E4" s="700" t="s">
        <v>36</v>
      </c>
      <c r="F4" s="693" t="s">
        <v>37</v>
      </c>
      <c r="G4" s="695" t="s">
        <v>38</v>
      </c>
      <c r="H4" s="693" t="s">
        <v>39</v>
      </c>
      <c r="I4" s="700" t="s">
        <v>40</v>
      </c>
      <c r="J4" s="697" t="s">
        <v>41</v>
      </c>
    </row>
    <row r="5" spans="1:13" s="9" customFormat="1" ht="22.35" customHeight="1" thickBot="1">
      <c r="A5" s="691"/>
      <c r="B5" s="692"/>
      <c r="C5" s="328" t="s">
        <v>42</v>
      </c>
      <c r="D5" s="506" t="s">
        <v>42</v>
      </c>
      <c r="E5" s="701"/>
      <c r="F5" s="694"/>
      <c r="G5" s="696"/>
      <c r="H5" s="694"/>
      <c r="I5" s="701"/>
      <c r="J5" s="698"/>
      <c r="K5"/>
      <c r="L5" s="326"/>
    </row>
    <row r="6" spans="1:13" s="9" customFormat="1" ht="24" customHeight="1">
      <c r="A6" s="116" t="s">
        <v>43</v>
      </c>
      <c r="B6" s="117"/>
      <c r="C6" s="426">
        <f>'様式５（報酬）'!C7</f>
        <v>0</v>
      </c>
      <c r="D6" s="507">
        <f>'様式５（報酬）'!E7</f>
        <v>0</v>
      </c>
      <c r="E6" s="517">
        <f>C6-D6</f>
        <v>0</v>
      </c>
      <c r="F6" s="228"/>
      <c r="G6" s="104"/>
      <c r="H6" s="528"/>
      <c r="I6" s="540"/>
      <c r="J6" s="534"/>
    </row>
    <row r="7" spans="1:13" s="9" customFormat="1" ht="24" customHeight="1">
      <c r="A7" s="118" t="s">
        <v>44</v>
      </c>
      <c r="B7" s="112"/>
      <c r="C7" s="119">
        <f>SUM(C8:C13)</f>
        <v>0</v>
      </c>
      <c r="D7" s="508">
        <f>SUM(D8:D13)</f>
        <v>0</v>
      </c>
      <c r="E7" s="518">
        <f>C7-D7</f>
        <v>0</v>
      </c>
      <c r="F7" s="229"/>
      <c r="G7" s="105"/>
      <c r="H7" s="529"/>
      <c r="I7" s="541"/>
      <c r="J7" s="535"/>
    </row>
    <row r="8" spans="1:13" s="9" customFormat="1" ht="22.35" customHeight="1">
      <c r="A8" s="118"/>
      <c r="B8" s="572" t="s">
        <v>45</v>
      </c>
      <c r="C8" s="120"/>
      <c r="D8" s="509">
        <f>'様式４（旅費）'!I9+'NEW様式４（旅費）'!I9</f>
        <v>0</v>
      </c>
      <c r="E8" s="522"/>
      <c r="F8" s="229"/>
      <c r="G8" s="105"/>
      <c r="H8" s="529"/>
      <c r="I8" s="541"/>
      <c r="J8" s="535"/>
    </row>
    <row r="9" spans="1:13" s="9" customFormat="1" ht="22.35" customHeight="1">
      <c r="A9" s="571"/>
      <c r="B9" s="121" t="s">
        <v>46</v>
      </c>
      <c r="C9" s="120"/>
      <c r="D9" s="510">
        <f>'様式４（旅費）'!H18+'NEW様式４（旅費）'!H18</f>
        <v>0</v>
      </c>
      <c r="E9" s="523"/>
      <c r="F9" s="438"/>
      <c r="G9" s="431"/>
      <c r="H9" s="529"/>
      <c r="I9" s="541"/>
      <c r="J9" s="535"/>
    </row>
    <row r="10" spans="1:13" s="9" customFormat="1" ht="22.35" customHeight="1">
      <c r="A10" s="118"/>
      <c r="B10" s="121" t="s">
        <v>47</v>
      </c>
      <c r="C10" s="120"/>
      <c r="D10" s="511">
        <f>'様式６ 一般業務費'!M14</f>
        <v>0</v>
      </c>
      <c r="E10" s="524"/>
      <c r="F10" s="229"/>
      <c r="G10" s="105"/>
      <c r="H10" s="529"/>
      <c r="I10" s="541"/>
      <c r="J10" s="535"/>
    </row>
    <row r="11" spans="1:13" s="9" customFormat="1" ht="22.35" customHeight="1">
      <c r="A11" s="122"/>
      <c r="B11" s="123" t="s">
        <v>48</v>
      </c>
      <c r="C11" s="120"/>
      <c r="D11" s="512">
        <f>'様式８ 機材費'!H34</f>
        <v>0</v>
      </c>
      <c r="E11" s="525"/>
      <c r="F11" s="227"/>
      <c r="G11" s="106"/>
      <c r="H11" s="530"/>
      <c r="I11" s="542"/>
      <c r="J11" s="536"/>
    </row>
    <row r="12" spans="1:13" s="9" customFormat="1" ht="22.35" customHeight="1">
      <c r="A12" s="122"/>
      <c r="B12" s="270" t="s">
        <v>49</v>
      </c>
      <c r="C12" s="120"/>
      <c r="D12" s="513">
        <f>'　様式９　現地一時隔離関連費　'!G38</f>
        <v>0</v>
      </c>
      <c r="E12" s="526"/>
      <c r="F12" s="227"/>
      <c r="G12" s="106"/>
      <c r="H12" s="530"/>
      <c r="I12" s="542"/>
      <c r="J12" s="536"/>
      <c r="L12" s="267"/>
    </row>
    <row r="13" spans="1:13" s="9" customFormat="1" ht="22.35" customHeight="1" thickBot="1">
      <c r="A13" s="230"/>
      <c r="B13" s="271" t="s">
        <v>50</v>
      </c>
      <c r="C13" s="427"/>
      <c r="D13" s="514">
        <f>'様式10　本邦一時隔離関連費 '!G25</f>
        <v>0</v>
      </c>
      <c r="E13" s="527"/>
      <c r="F13" s="227"/>
      <c r="G13" s="106"/>
      <c r="H13" s="530"/>
      <c r="I13" s="542"/>
      <c r="J13" s="536"/>
    </row>
    <row r="14" spans="1:13" s="9" customFormat="1" ht="24" customHeight="1" thickBot="1">
      <c r="A14" s="124" t="s">
        <v>51</v>
      </c>
      <c r="B14" s="125"/>
      <c r="C14" s="129">
        <f>C6+C7</f>
        <v>0</v>
      </c>
      <c r="D14" s="515">
        <f>D6+D7</f>
        <v>0</v>
      </c>
      <c r="E14" s="519">
        <f>C14-D14</f>
        <v>0</v>
      </c>
      <c r="F14" s="422"/>
      <c r="G14" s="107"/>
      <c r="H14" s="531"/>
      <c r="I14" s="543"/>
      <c r="J14" s="537"/>
    </row>
    <row r="15" spans="1:13" s="9" customFormat="1" ht="24" customHeight="1" thickBot="1">
      <c r="A15" s="126" t="s">
        <v>52</v>
      </c>
      <c r="B15" s="415"/>
      <c r="C15" s="424"/>
      <c r="D15" s="424"/>
      <c r="E15" s="520">
        <f>C15-D15</f>
        <v>0</v>
      </c>
      <c r="F15" s="416"/>
      <c r="G15" s="417"/>
      <c r="H15" s="532"/>
      <c r="I15" s="544"/>
      <c r="J15" s="538"/>
    </row>
    <row r="16" spans="1:13" s="418" customFormat="1" ht="24" customHeight="1" thickBot="1">
      <c r="A16" s="127" t="s">
        <v>53</v>
      </c>
      <c r="B16" s="419"/>
      <c r="C16" s="420">
        <f>C14+C15</f>
        <v>0</v>
      </c>
      <c r="D16" s="516">
        <f>D14+D15</f>
        <v>0</v>
      </c>
      <c r="E16" s="521">
        <f>C16-D16</f>
        <v>0</v>
      </c>
      <c r="F16" s="423"/>
      <c r="G16" s="421"/>
      <c r="H16" s="533"/>
      <c r="I16" s="545">
        <f>F16+G16+H16</f>
        <v>0</v>
      </c>
      <c r="J16" s="539">
        <f>D16-I16</f>
        <v>0</v>
      </c>
    </row>
    <row r="17" spans="1:13" s="9" customFormat="1" ht="38.85" customHeight="1">
      <c r="A17" s="476"/>
      <c r="B17" s="699" t="s">
        <v>54</v>
      </c>
      <c r="C17" s="699"/>
      <c r="D17" s="699"/>
      <c r="E17" s="699"/>
      <c r="F17" s="699"/>
      <c r="G17" s="699"/>
      <c r="H17" s="699"/>
      <c r="I17" s="699"/>
      <c r="J17" s="699"/>
      <c r="K17" s="699"/>
    </row>
    <row r="18" spans="1:13" s="9" customFormat="1" ht="15" customHeight="1">
      <c r="A18" s="476"/>
      <c r="B18" s="476"/>
      <c r="C18" s="477"/>
      <c r="D18" s="477"/>
      <c r="E18" s="477"/>
      <c r="F18" s="478"/>
      <c r="G18" s="478"/>
      <c r="H18" s="478"/>
      <c r="I18" s="478"/>
      <c r="J18" s="115"/>
      <c r="K18" s="115"/>
    </row>
    <row r="19" spans="1:13" ht="96" customHeight="1">
      <c r="A19" s="865" t="s">
        <v>55</v>
      </c>
      <c r="B19" s="687"/>
      <c r="C19" s="687"/>
      <c r="D19" s="687"/>
      <c r="E19" s="687"/>
      <c r="F19" s="687"/>
      <c r="G19" s="687"/>
      <c r="H19" s="687"/>
      <c r="I19" s="687"/>
      <c r="J19" s="687"/>
      <c r="K19" s="479"/>
      <c r="L19" s="102"/>
      <c r="M19" s="102"/>
    </row>
    <row r="20" spans="1:13" ht="14.85" customHeight="1">
      <c r="A20" s="115"/>
      <c r="B20" s="115"/>
      <c r="C20" s="115"/>
      <c r="D20" s="115"/>
      <c r="E20" s="115"/>
      <c r="F20" s="115"/>
      <c r="G20" s="115"/>
      <c r="H20" s="115"/>
      <c r="I20" s="115"/>
      <c r="J20" s="9"/>
      <c r="K20" s="9"/>
      <c r="L20" s="9"/>
      <c r="M20" s="9"/>
    </row>
  </sheetData>
  <mergeCells count="10">
    <mergeCell ref="A19:J19"/>
    <mergeCell ref="A2:J2"/>
    <mergeCell ref="A4:B5"/>
    <mergeCell ref="F4:F5"/>
    <mergeCell ref="G4:G5"/>
    <mergeCell ref="H4:H5"/>
    <mergeCell ref="J4:J5"/>
    <mergeCell ref="B17:K17"/>
    <mergeCell ref="E4:E5"/>
    <mergeCell ref="I4:I5"/>
  </mergeCells>
  <phoneticPr fontId="1"/>
  <dataValidations count="1">
    <dataValidation imeMode="halfAlpha" allowBlank="1" showInputMessage="1" showErrorMessage="1" sqref="H16:I17 F15:J15 C13 F7:I13" xr:uid="{A10112C0-7E7B-4B16-AED1-4E9D5E4976D2}"/>
  </dataValidations>
  <pageMargins left="0.70866141732283472" right="0.70866141732283472" top="0.74803149606299213" bottom="0.74803149606299213" header="0.31496062992125984" footer="0.31496062992125984"/>
  <pageSetup paperSize="9" scale="76" orientation="landscape" horizontalDpi="300" verticalDpi="300" r:id="rId1"/>
  <headerFooter>
    <oddHeader>&amp;R(2023年10月版)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5" r:id="rId4" name="Check Box 5">
              <controlPr defaultSize="0" autoFill="0" autoLine="0" autoPict="0">
                <anchor moveWithCells="1">
                  <from>
                    <xdr:col>0</xdr:col>
                    <xdr:colOff>12700</xdr:colOff>
                    <xdr:row>16</xdr:row>
                    <xdr:rowOff>31750</xdr:rowOff>
                  </from>
                  <to>
                    <xdr:col>1</xdr:col>
                    <xdr:colOff>12700</xdr:colOff>
                    <xdr:row>16</xdr:row>
                    <xdr:rowOff>374650</xdr:rowOff>
                  </to>
                </anchor>
              </controlPr>
            </control>
          </mc:Choice>
        </mc:AlternateContent>
        <mc:AlternateContent xmlns:mc="http://schemas.openxmlformats.org/markup-compatibility/2006">
          <mc:Choice Requires="x14">
            <control shapeId="51206" r:id="rId5" name="Check Box 6">
              <controlPr defaultSize="0" autoFill="0" autoLine="0" autoPict="0">
                <anchor moveWithCells="1">
                  <from>
                    <xdr:col>0</xdr:col>
                    <xdr:colOff>12700</xdr:colOff>
                    <xdr:row>16</xdr:row>
                    <xdr:rowOff>31750</xdr:rowOff>
                  </from>
                  <to>
                    <xdr:col>1</xdr:col>
                    <xdr:colOff>12700</xdr:colOff>
                    <xdr:row>16</xdr:row>
                    <xdr:rowOff>374650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29"/>
  <sheetViews>
    <sheetView view="pageBreakPreview" topLeftCell="A15" zoomScale="40" zoomScaleNormal="115" zoomScaleSheetLayoutView="40" zoomScalePageLayoutView="70" workbookViewId="0">
      <selection activeCell="B24" sqref="B24:AE24"/>
    </sheetView>
  </sheetViews>
  <sheetFormatPr defaultColWidth="9" defaultRowHeight="14.1"/>
  <cols>
    <col min="1" max="1" width="4.625" customWidth="1"/>
    <col min="2" max="2" width="6.5" customWidth="1"/>
    <col min="3" max="3" width="12.625" customWidth="1"/>
    <col min="4" max="7" width="12.125" customWidth="1"/>
    <col min="8" max="8" width="25.625" customWidth="1"/>
    <col min="9" max="9" width="24.125" customWidth="1"/>
    <col min="10" max="10" width="10.625" customWidth="1"/>
    <col min="11" max="11" width="4.625" style="88" customWidth="1"/>
    <col min="12" max="12" width="9.125" customWidth="1"/>
    <col min="13" max="13" width="11.5" customWidth="1"/>
    <col min="14" max="14" width="6.625" customWidth="1"/>
    <col min="15" max="15" width="8.125" customWidth="1"/>
    <col min="16" max="18" width="9.625" customWidth="1"/>
    <col min="19" max="19" width="7.5" customWidth="1"/>
    <col min="20" max="20" width="9.625" customWidth="1"/>
    <col min="21" max="21" width="7.5" customWidth="1"/>
    <col min="22" max="22" width="11.625" customWidth="1"/>
    <col min="23" max="23" width="9.625" customWidth="1"/>
    <col min="24" max="24" width="9" customWidth="1"/>
    <col min="25" max="25" width="9.625" customWidth="1"/>
    <col min="26" max="26" width="13.125" customWidth="1"/>
    <col min="27" max="29" width="7.125" customWidth="1"/>
    <col min="30" max="30" width="13.625" customWidth="1"/>
    <col min="31" max="31" width="14.125" customWidth="1"/>
    <col min="32" max="32" width="2.625" customWidth="1"/>
    <col min="33" max="33" width="5.625" customWidth="1"/>
    <col min="34" max="34" width="12" customWidth="1"/>
    <col min="35" max="35" width="11.125" customWidth="1"/>
  </cols>
  <sheetData>
    <row r="1" spans="1:34" ht="18" customHeight="1">
      <c r="B1" s="111"/>
      <c r="C1" s="111"/>
      <c r="D1" s="111"/>
      <c r="E1" s="111"/>
      <c r="F1" s="111"/>
      <c r="G1" s="111"/>
      <c r="H1" s="111"/>
      <c r="I1" s="111"/>
      <c r="J1" s="111"/>
      <c r="K1" s="269"/>
      <c r="L1" s="111"/>
      <c r="M1" s="111"/>
      <c r="N1" s="111"/>
      <c r="O1" s="111"/>
      <c r="P1" s="111"/>
      <c r="Q1" s="111"/>
      <c r="R1" s="111"/>
      <c r="S1" s="111"/>
      <c r="T1" s="111"/>
      <c r="U1" s="111"/>
      <c r="V1" s="111"/>
      <c r="W1" s="111"/>
      <c r="X1" s="111"/>
      <c r="Y1" s="111"/>
      <c r="Z1" s="111"/>
      <c r="AA1" s="111"/>
      <c r="AB1" s="111"/>
      <c r="AC1" s="111"/>
      <c r="AD1" s="111"/>
      <c r="AE1" s="111"/>
      <c r="AF1" s="179" t="s">
        <v>56</v>
      </c>
    </row>
    <row r="2" spans="1:34" ht="35.25" customHeight="1">
      <c r="B2" s="101" t="s">
        <v>0</v>
      </c>
      <c r="C2" s="101"/>
      <c r="D2" s="101"/>
      <c r="E2" s="111"/>
      <c r="F2" s="111"/>
      <c r="G2" s="111"/>
      <c r="H2" s="111"/>
      <c r="I2" s="111"/>
      <c r="J2" s="111"/>
      <c r="K2" s="269"/>
      <c r="L2" s="111"/>
      <c r="M2" s="101"/>
      <c r="N2" s="111"/>
      <c r="O2" s="111"/>
      <c r="P2" s="272"/>
      <c r="Q2" s="272"/>
      <c r="R2" s="272"/>
      <c r="S2" s="272"/>
      <c r="T2" s="272"/>
      <c r="U2" s="272"/>
      <c r="V2" s="272"/>
      <c r="W2" s="272"/>
      <c r="X2" s="272"/>
      <c r="Y2" s="272"/>
      <c r="Z2" s="272"/>
      <c r="AA2" s="272"/>
      <c r="AB2" s="272"/>
      <c r="AC2" s="272"/>
      <c r="AD2" s="272"/>
      <c r="AE2" s="272"/>
      <c r="AF2" s="111"/>
    </row>
    <row r="3" spans="1:34" ht="30" customHeight="1" thickBot="1">
      <c r="B3" s="273" t="s">
        <v>57</v>
      </c>
      <c r="C3" s="274"/>
      <c r="D3" s="274"/>
      <c r="E3" s="111"/>
      <c r="F3" s="111"/>
      <c r="G3" s="111"/>
      <c r="H3" s="111"/>
      <c r="I3" s="111"/>
      <c r="J3" s="111"/>
      <c r="K3" s="269"/>
      <c r="L3" s="111"/>
      <c r="M3" s="111"/>
      <c r="N3" s="273" t="s">
        <v>58</v>
      </c>
      <c r="O3" s="111"/>
      <c r="P3" s="111"/>
      <c r="Q3" s="111"/>
      <c r="R3" s="111"/>
      <c r="S3" s="111"/>
      <c r="T3" s="111"/>
      <c r="U3" s="111"/>
      <c r="V3" s="111"/>
      <c r="W3" s="111"/>
      <c r="X3" s="111"/>
      <c r="Y3" s="111"/>
      <c r="Z3" s="111"/>
      <c r="AA3" s="111"/>
      <c r="AB3" s="111"/>
      <c r="AC3" s="111"/>
      <c r="AD3" s="111"/>
      <c r="AE3" s="111"/>
      <c r="AF3" s="111"/>
    </row>
    <row r="4" spans="1:34" s="6" customFormat="1" ht="24" customHeight="1">
      <c r="B4" s="618" t="s">
        <v>1</v>
      </c>
      <c r="C4" s="619"/>
      <c r="D4" s="626" t="s">
        <v>59</v>
      </c>
      <c r="E4" s="627"/>
      <c r="F4" s="628"/>
      <c r="G4" s="610" t="s">
        <v>3</v>
      </c>
      <c r="H4" s="629" t="s">
        <v>4</v>
      </c>
      <c r="I4" s="630"/>
      <c r="J4" s="628" t="s">
        <v>5</v>
      </c>
      <c r="K4" s="275"/>
      <c r="L4" s="616" t="s">
        <v>6</v>
      </c>
      <c r="M4" s="606" t="s">
        <v>60</v>
      </c>
      <c r="N4" s="606"/>
      <c r="O4" s="606"/>
      <c r="P4" s="606"/>
      <c r="Q4" s="606"/>
      <c r="R4" s="606"/>
      <c r="S4" s="606"/>
      <c r="T4" s="606"/>
      <c r="U4" s="606"/>
      <c r="V4" s="606"/>
      <c r="W4" s="606"/>
      <c r="X4" s="606"/>
      <c r="Y4" s="606"/>
      <c r="Z4" s="606"/>
      <c r="AA4" s="606"/>
      <c r="AB4" s="606"/>
      <c r="AC4" s="607"/>
      <c r="AD4" s="608" t="s">
        <v>8</v>
      </c>
      <c r="AE4" s="610" t="s">
        <v>9</v>
      </c>
      <c r="AG4" s="111"/>
      <c r="AH4" s="111"/>
    </row>
    <row r="5" spans="1:34" s="4" customFormat="1" ht="36" customHeight="1" thickBot="1">
      <c r="B5" s="620"/>
      <c r="C5" s="621"/>
      <c r="D5" s="276" t="s">
        <v>10</v>
      </c>
      <c r="E5" s="277" t="s">
        <v>11</v>
      </c>
      <c r="F5" s="278" t="s">
        <v>12</v>
      </c>
      <c r="G5" s="617"/>
      <c r="H5" s="276" t="s">
        <v>13</v>
      </c>
      <c r="I5" s="463" t="s">
        <v>14</v>
      </c>
      <c r="J5" s="631"/>
      <c r="K5" s="269"/>
      <c r="L5" s="617"/>
      <c r="M5" s="612" t="s">
        <v>15</v>
      </c>
      <c r="N5" s="612"/>
      <c r="O5" s="612"/>
      <c r="P5" s="612"/>
      <c r="Q5" s="612"/>
      <c r="R5" s="612"/>
      <c r="S5" s="613"/>
      <c r="T5" s="614" t="s">
        <v>61</v>
      </c>
      <c r="U5" s="612"/>
      <c r="V5" s="612"/>
      <c r="W5" s="612"/>
      <c r="X5" s="612"/>
      <c r="Y5" s="612"/>
      <c r="Z5" s="613"/>
      <c r="AA5" s="614" t="s">
        <v>62</v>
      </c>
      <c r="AB5" s="612"/>
      <c r="AC5" s="615"/>
      <c r="AD5" s="609"/>
      <c r="AE5" s="611"/>
      <c r="AG5" s="108"/>
      <c r="AH5" s="108"/>
    </row>
    <row r="6" spans="1:34" ht="60" customHeight="1" thickTop="1">
      <c r="B6" s="624"/>
      <c r="C6" s="625"/>
      <c r="D6" s="279"/>
      <c r="E6" s="280"/>
      <c r="F6" s="281" t="str">
        <f>IF(D6="","",E6-D6+1)</f>
        <v/>
      </c>
      <c r="G6" s="464"/>
      <c r="H6" s="282"/>
      <c r="I6" s="283"/>
      <c r="J6" s="284"/>
      <c r="K6" s="285"/>
      <c r="L6" s="632"/>
      <c r="M6" s="130" t="str">
        <f>IF($L6="","",VLOOKUP($L6,日当宿泊単価表!A:C,2,FALSE))</f>
        <v/>
      </c>
      <c r="N6" s="131">
        <f>IF($F6="", 0, IF($F6&lt;31, $F6, 30))</f>
        <v>0</v>
      </c>
      <c r="O6" s="132">
        <f>IF($F6="",0, M6*0.9)</f>
        <v>0</v>
      </c>
      <c r="P6" s="133">
        <f>IF($L$6="", 0, IF($F6&lt;31, 0, IF($F6&lt;61, $F6-30, 30)))</f>
        <v>0</v>
      </c>
      <c r="Q6" s="134">
        <f>IF($F6="", 0, M6*0.8)</f>
        <v>0</v>
      </c>
      <c r="R6" s="135">
        <f>IF($F$6="", 0, IF($F6&lt;61, 0, $F6-60))</f>
        <v>0</v>
      </c>
      <c r="S6" s="136">
        <f>IF($F$6="", 0, M6*N6+O6*P6+Q6*R6)</f>
        <v>0</v>
      </c>
      <c r="T6" s="169" t="str">
        <f>IF($L6="","",VLOOKUP($L6,日当宿泊単価表!A:C,3,FALSE))</f>
        <v/>
      </c>
      <c r="U6" s="131">
        <f>IF($F6="", 0, IF($F6&lt;33, $F6-2, 30))</f>
        <v>0</v>
      </c>
      <c r="V6" s="138">
        <f>IF($F6="",0, T6*0.9)</f>
        <v>0</v>
      </c>
      <c r="W6" s="133">
        <f>IF($L$6="", 0, IF($F6&lt;33, 0, IF($F6&lt;62, $F6-32, 30)))</f>
        <v>0</v>
      </c>
      <c r="X6" s="134">
        <f>IF(F6="", 0, $T6*0.8)</f>
        <v>0</v>
      </c>
      <c r="Y6" s="139" t="str">
        <f>IF($F$6="", "", IF($F6&lt;62, 0, $F6-62))</f>
        <v/>
      </c>
      <c r="Z6" s="136">
        <f>IF($F6="", 0, T6*U6+V6*W6+X6*Y6)</f>
        <v>0</v>
      </c>
      <c r="AA6" s="635"/>
      <c r="AB6" s="636"/>
      <c r="AC6" s="637"/>
      <c r="AD6" s="286">
        <f>SUM(S6,Z6,AA6)</f>
        <v>0</v>
      </c>
      <c r="AE6" s="287"/>
      <c r="AG6" s="109"/>
      <c r="AH6" s="109"/>
    </row>
    <row r="7" spans="1:34" ht="60" customHeight="1">
      <c r="B7" s="624"/>
      <c r="C7" s="625"/>
      <c r="D7" s="279"/>
      <c r="E7" s="280"/>
      <c r="F7" s="281" t="str">
        <f>IF(D7="","",E7-D7+1)</f>
        <v/>
      </c>
      <c r="G7" s="465"/>
      <c r="H7" s="288"/>
      <c r="I7" s="289"/>
      <c r="J7" s="284"/>
      <c r="K7" s="285"/>
      <c r="L7" s="633"/>
      <c r="M7" s="168" t="str">
        <f>IF($L6="","",VLOOKUP($L6,日当宿泊単価表!A:C,2,FALSE))</f>
        <v/>
      </c>
      <c r="N7" s="141">
        <f>IF($F6="", 0, IF($F7&lt;31, $F7, 30))</f>
        <v>0</v>
      </c>
      <c r="O7" s="142">
        <f>IF($F7="",0, M7*0.9)</f>
        <v>0</v>
      </c>
      <c r="P7" s="143">
        <f>IF($L$6="", 0, IF($F7&lt;31, 0, IF($F7&lt;61, $F7-30, 30)))</f>
        <v>0</v>
      </c>
      <c r="Q7" s="144">
        <f>IF($F7="", 0, M7*0.8)</f>
        <v>0</v>
      </c>
      <c r="R7" s="145">
        <f>IF($F$7="", 0, IF($F7&lt;61, 0, $F7-60))</f>
        <v>0</v>
      </c>
      <c r="S7" s="146">
        <f>IF($F$7="", 0, M7*N7+O7*P7+Q7*R7)</f>
        <v>0</v>
      </c>
      <c r="T7" s="147" t="str">
        <f>IF($L6="","",VLOOKUP($L6,日当宿泊単価表!A:C,3,FALSE))</f>
        <v/>
      </c>
      <c r="U7" s="141">
        <f>IF($F7="", 0, IF($F7&lt;33, $F7-2, 30))</f>
        <v>0</v>
      </c>
      <c r="V7" s="148">
        <f>IF($F7="",0, T7*0.9)</f>
        <v>0</v>
      </c>
      <c r="W7" s="143">
        <f>IF($L$6=0, 0, IF($F7&lt;33, 0, IF($F7&lt;62, $F7-32, 30)))</f>
        <v>0</v>
      </c>
      <c r="X7" s="144">
        <f>IF($F7="", 0, $T7*0.8)</f>
        <v>0</v>
      </c>
      <c r="Y7" s="149">
        <f>IF($F$7="", 0, IF($F7&lt;62, 0, $F7-62))</f>
        <v>0</v>
      </c>
      <c r="Z7" s="146">
        <f>IF($F7="", 0, T7*U7+V7*W7+X7*Y7)</f>
        <v>0</v>
      </c>
      <c r="AA7" s="638"/>
      <c r="AB7" s="639"/>
      <c r="AC7" s="640"/>
      <c r="AD7" s="290">
        <f>SUM(S7,Z7,AA7)</f>
        <v>0</v>
      </c>
      <c r="AE7" s="291"/>
      <c r="AG7" s="109"/>
      <c r="AH7" s="109"/>
    </row>
    <row r="8" spans="1:34" ht="60" customHeight="1" thickBot="1">
      <c r="B8" s="622"/>
      <c r="C8" s="623"/>
      <c r="D8" s="279"/>
      <c r="E8" s="280"/>
      <c r="F8" s="292" t="str">
        <f>IF(D8="","",E8-D8+1)</f>
        <v/>
      </c>
      <c r="G8" s="293"/>
      <c r="H8" s="294"/>
      <c r="I8" s="295"/>
      <c r="J8" s="296"/>
      <c r="K8" s="285"/>
      <c r="L8" s="634"/>
      <c r="M8" s="150" t="str">
        <f>IF($L6="","",VLOOKUP($L6,日当宿泊単価表!A:C,2,FALSE))</f>
        <v/>
      </c>
      <c r="N8" s="151">
        <f>IF($F6="", 0, IF($F8&lt;31, $F8, 30))</f>
        <v>0</v>
      </c>
      <c r="O8" s="152">
        <f>IF($F8="",0, M8*0.9)</f>
        <v>0</v>
      </c>
      <c r="P8" s="153">
        <f>IF($L$6="", 0, IF($F8&lt;31, 0, IF($F8&lt;61, $F8-30, 30)))</f>
        <v>0</v>
      </c>
      <c r="Q8" s="154">
        <f>IF($F8="", 0, M8*0.8)</f>
        <v>0</v>
      </c>
      <c r="R8" s="155">
        <f>IF($F$8="", 0, IF($F8&lt;61, 0, $F8-60))</f>
        <v>0</v>
      </c>
      <c r="S8" s="156">
        <f>IF($F$8="", 0, M8*N8+O8*P8+Q8*R8)</f>
        <v>0</v>
      </c>
      <c r="T8" s="157" t="str">
        <f>IF($L6="","",VLOOKUP($L6,日当宿泊単価表!A:C,3,FALSE))</f>
        <v/>
      </c>
      <c r="U8" s="158">
        <f>IF($F8="", 0, IF($F8&lt;33, $F8-2, 30))</f>
        <v>0</v>
      </c>
      <c r="V8" s="159">
        <f>IF($F8="",0, T8*0.9)</f>
        <v>0</v>
      </c>
      <c r="W8" s="160">
        <f>IF($L$6=0, 0, IF($F8&lt;33, 0, IF($F8&lt;62, $F8-32, 30)))</f>
        <v>0</v>
      </c>
      <c r="X8" s="161">
        <f>IF($F8="", 0, $T8*0.8)</f>
        <v>0</v>
      </c>
      <c r="Y8" s="162">
        <f>IF($F$8="", 0, IF($F8&lt;62, 0, $F8-62))</f>
        <v>0</v>
      </c>
      <c r="Z8" s="163">
        <f>IF($F8="", 0, T8*U8+V8*W8+X8*Y8)</f>
        <v>0</v>
      </c>
      <c r="AA8" s="641"/>
      <c r="AB8" s="642"/>
      <c r="AC8" s="643"/>
      <c r="AD8" s="297">
        <f>SUM(S8,Z8,AA8)</f>
        <v>0</v>
      </c>
      <c r="AE8" s="298"/>
      <c r="AG8" s="109"/>
      <c r="AH8" s="109"/>
    </row>
    <row r="9" spans="1:34" ht="26.1" customHeight="1" thickBot="1">
      <c r="B9" s="285"/>
      <c r="C9" s="285"/>
      <c r="D9" s="646" t="s">
        <v>21</v>
      </c>
      <c r="E9" s="647"/>
      <c r="F9" s="647"/>
      <c r="G9" s="647"/>
      <c r="H9" s="648"/>
      <c r="I9" s="299">
        <f>SUM(I6:I8)</f>
        <v>0</v>
      </c>
      <c r="J9" s="300"/>
      <c r="K9" s="285"/>
      <c r="L9" s="285"/>
      <c r="M9" s="285"/>
      <c r="N9" s="285"/>
      <c r="O9" s="285"/>
      <c r="P9" s="285"/>
      <c r="Q9" s="285"/>
      <c r="R9" s="285"/>
      <c r="S9" s="285"/>
      <c r="T9" s="285"/>
      <c r="U9" s="285"/>
      <c r="V9" s="285"/>
      <c r="W9" s="285"/>
      <c r="X9" s="285"/>
      <c r="Y9" s="285"/>
      <c r="Z9" s="285"/>
      <c r="AA9" s="646" t="s">
        <v>22</v>
      </c>
      <c r="AB9" s="647"/>
      <c r="AC9" s="649"/>
      <c r="AD9" s="301">
        <f>SUM(AD6:AD8)</f>
        <v>0</v>
      </c>
      <c r="AE9" s="285"/>
      <c r="AG9" s="110"/>
      <c r="AH9" s="110"/>
    </row>
    <row r="10" spans="1:34" ht="46.5" customHeight="1">
      <c r="B10" s="285"/>
      <c r="C10" s="285"/>
      <c r="D10" s="302"/>
      <c r="E10" s="302"/>
      <c r="F10" s="302"/>
      <c r="G10" s="302"/>
      <c r="H10" s="574"/>
      <c r="I10" s="575"/>
      <c r="J10" s="573"/>
      <c r="K10" s="285"/>
      <c r="L10" s="285"/>
      <c r="M10" s="285"/>
      <c r="N10" s="285"/>
      <c r="O10" s="285"/>
      <c r="P10" s="285"/>
      <c r="Q10" s="285"/>
      <c r="R10" s="285"/>
      <c r="S10" s="285"/>
      <c r="T10" s="285"/>
      <c r="U10" s="272"/>
      <c r="V10" s="285"/>
      <c r="W10" s="285"/>
      <c r="X10" s="285"/>
      <c r="Y10" s="285"/>
      <c r="Z10" s="285"/>
      <c r="AA10" s="655"/>
      <c r="AB10" s="656"/>
      <c r="AC10" s="656"/>
      <c r="AD10" s="576"/>
      <c r="AE10" s="285"/>
    </row>
    <row r="11" spans="1:34" ht="36" customHeight="1" thickBot="1">
      <c r="B11" s="273" t="s">
        <v>63</v>
      </c>
      <c r="C11" s="304"/>
      <c r="D11" s="304"/>
      <c r="E11" s="302"/>
      <c r="F11" s="302"/>
      <c r="G11" s="302"/>
      <c r="H11" s="302"/>
      <c r="I11" s="302"/>
      <c r="J11" s="303"/>
      <c r="K11" s="300"/>
      <c r="L11" s="285"/>
      <c r="M11" s="285"/>
      <c r="V11" s="285"/>
      <c r="W11" s="285"/>
      <c r="X11" s="285"/>
      <c r="Y11" s="285"/>
      <c r="Z11" s="285"/>
      <c r="AA11" s="285"/>
      <c r="AB11" s="306"/>
      <c r="AC11" s="306"/>
      <c r="AD11" s="306"/>
      <c r="AE11" s="303"/>
      <c r="AF11" s="285"/>
    </row>
    <row r="12" spans="1:34" ht="36" customHeight="1" thickBot="1">
      <c r="B12" s="653" t="s">
        <v>20</v>
      </c>
      <c r="C12" s="654"/>
      <c r="D12" s="650" t="s">
        <v>64</v>
      </c>
      <c r="E12" s="651"/>
      <c r="F12" s="652"/>
      <c r="G12" s="111"/>
      <c r="H12" s="302"/>
      <c r="I12" s="302"/>
      <c r="J12" s="303"/>
      <c r="K12" s="300"/>
      <c r="L12" s="285"/>
      <c r="M12" s="285"/>
      <c r="V12" s="285"/>
      <c r="W12" s="285"/>
      <c r="X12" s="285"/>
      <c r="Y12" s="285"/>
      <c r="Z12" s="285"/>
      <c r="AA12" s="285"/>
      <c r="AB12" s="304"/>
      <c r="AC12" s="304"/>
      <c r="AD12" s="304"/>
      <c r="AE12" s="303"/>
      <c r="AF12" s="285"/>
    </row>
    <row r="13" spans="1:34" ht="36" customHeight="1">
      <c r="B13" s="596"/>
      <c r="C13" s="597"/>
      <c r="D13" s="587"/>
      <c r="E13" s="588"/>
      <c r="F13" s="589"/>
      <c r="G13" s="111"/>
      <c r="H13" s="302"/>
      <c r="I13" s="302"/>
      <c r="J13" s="303"/>
      <c r="K13" s="300"/>
      <c r="L13" s="285"/>
      <c r="M13" s="285"/>
      <c r="N13" s="111"/>
      <c r="O13" s="111"/>
      <c r="P13" s="111"/>
      <c r="Q13" s="111"/>
      <c r="R13" s="111"/>
      <c r="S13" s="111"/>
      <c r="T13" s="111"/>
      <c r="U13" s="111"/>
      <c r="V13" s="285"/>
      <c r="W13" s="285"/>
      <c r="X13" s="285"/>
      <c r="Y13" s="285"/>
      <c r="Z13" s="285"/>
      <c r="AA13" s="285"/>
      <c r="AB13" s="306"/>
      <c r="AC13" s="306"/>
      <c r="AD13" s="306"/>
      <c r="AE13" s="303"/>
      <c r="AF13" s="285"/>
    </row>
    <row r="14" spans="1:34" ht="36" customHeight="1">
      <c r="B14" s="598"/>
      <c r="C14" s="599"/>
      <c r="D14" s="590"/>
      <c r="E14" s="591"/>
      <c r="F14" s="592"/>
      <c r="G14" s="111"/>
      <c r="H14" s="302"/>
      <c r="I14" s="302"/>
      <c r="J14" s="303"/>
      <c r="K14" s="300"/>
      <c r="L14" s="285"/>
      <c r="M14" s="285"/>
      <c r="N14" s="111"/>
      <c r="O14" s="111"/>
      <c r="P14" s="111"/>
      <c r="Q14" s="111"/>
      <c r="R14" s="111"/>
      <c r="S14" s="111"/>
      <c r="T14" s="111"/>
      <c r="U14" s="111"/>
      <c r="V14" s="285"/>
      <c r="W14" s="285"/>
      <c r="X14" s="285"/>
      <c r="Y14" s="285"/>
      <c r="Z14" s="285"/>
      <c r="AA14" s="285"/>
      <c r="AB14" s="304"/>
      <c r="AC14" s="304"/>
      <c r="AD14" s="304"/>
      <c r="AE14" s="303"/>
      <c r="AF14" s="285"/>
    </row>
    <row r="15" spans="1:34" ht="36" customHeight="1" thickBot="1">
      <c r="B15" s="600"/>
      <c r="C15" s="601"/>
      <c r="D15" s="584"/>
      <c r="E15" s="585"/>
      <c r="F15" s="586"/>
      <c r="G15" s="111"/>
      <c r="H15" s="468"/>
      <c r="I15" s="468"/>
      <c r="J15" s="114"/>
      <c r="K15" s="269"/>
      <c r="L15" s="111"/>
      <c r="M15" s="111"/>
      <c r="N15" s="111"/>
      <c r="O15" s="111"/>
      <c r="P15" s="111"/>
      <c r="Q15" s="111"/>
      <c r="R15" s="111"/>
      <c r="S15" s="111"/>
      <c r="T15" s="111"/>
      <c r="U15" s="111"/>
      <c r="V15" s="111"/>
      <c r="W15" s="111"/>
      <c r="X15" s="111"/>
      <c r="Y15" s="111"/>
      <c r="Z15" s="111"/>
      <c r="AA15" s="111"/>
      <c r="AB15" s="111"/>
      <c r="AC15" s="111"/>
      <c r="AD15" s="468"/>
      <c r="AE15" s="111"/>
      <c r="AF15" s="111"/>
    </row>
    <row r="16" spans="1:34" ht="36" customHeight="1" thickBot="1">
      <c r="A16" s="111"/>
      <c r="B16" s="644" t="s">
        <v>65</v>
      </c>
      <c r="C16" s="645"/>
      <c r="D16" s="581">
        <f>SUM(D13:F15)</f>
        <v>0</v>
      </c>
      <c r="E16" s="582"/>
      <c r="F16" s="583"/>
      <c r="G16" s="468"/>
      <c r="H16" s="468"/>
      <c r="I16" s="468"/>
      <c r="J16" s="114"/>
      <c r="K16" s="269"/>
      <c r="L16" s="111"/>
      <c r="M16" s="111"/>
      <c r="N16" s="111"/>
      <c r="O16" s="111"/>
      <c r="P16" s="111"/>
      <c r="Q16" s="111"/>
      <c r="R16" s="111"/>
      <c r="S16" s="111"/>
      <c r="T16" s="111"/>
      <c r="U16" s="111"/>
      <c r="V16" s="111"/>
      <c r="W16" s="111"/>
      <c r="X16" s="111"/>
      <c r="Y16" s="111"/>
      <c r="Z16" s="111"/>
      <c r="AA16" s="111"/>
      <c r="AB16" s="111"/>
      <c r="AC16" s="111"/>
      <c r="AD16" s="468"/>
      <c r="AE16" s="111"/>
      <c r="AF16" s="111"/>
    </row>
    <row r="17" spans="2:34" ht="36" customHeight="1">
      <c r="B17" s="307"/>
      <c r="C17" s="307"/>
      <c r="D17" s="308"/>
      <c r="E17" s="308"/>
      <c r="F17" s="308"/>
      <c r="G17" s="468"/>
      <c r="H17" s="468"/>
      <c r="I17" s="114"/>
      <c r="J17" s="269"/>
      <c r="K17" s="111"/>
      <c r="L17" s="111"/>
      <c r="M17" s="111"/>
      <c r="N17" s="111"/>
      <c r="O17" s="111"/>
      <c r="P17" s="111"/>
      <c r="Q17" s="111"/>
      <c r="R17" s="111"/>
      <c r="S17" s="111"/>
      <c r="T17" s="111"/>
      <c r="U17" s="111"/>
      <c r="V17" s="111"/>
      <c r="W17" s="111"/>
      <c r="X17" s="111"/>
      <c r="Y17" s="111"/>
      <c r="Z17" s="111"/>
      <c r="AA17" s="111"/>
      <c r="AB17" s="111"/>
      <c r="AC17" s="468"/>
      <c r="AD17" s="111"/>
      <c r="AE17" s="111"/>
    </row>
    <row r="18" spans="2:34" ht="36" customHeight="1" thickBot="1">
      <c r="B18" s="593" t="s">
        <v>66</v>
      </c>
      <c r="C18" s="594"/>
      <c r="D18" s="594"/>
      <c r="E18" s="594"/>
      <c r="F18" s="594"/>
      <c r="G18" s="595"/>
      <c r="H18" s="435">
        <f>AD9+D16</f>
        <v>0</v>
      </c>
      <c r="I18" s="114"/>
      <c r="J18" s="269"/>
      <c r="K18" s="111"/>
      <c r="L18" s="111"/>
      <c r="M18" s="111"/>
      <c r="N18" s="111"/>
      <c r="O18" s="111"/>
      <c r="P18" s="111"/>
      <c r="Q18" s="111"/>
      <c r="R18" s="111"/>
      <c r="S18" s="111"/>
      <c r="T18" s="111"/>
      <c r="U18" s="111"/>
      <c r="V18" s="111"/>
      <c r="W18" s="111"/>
      <c r="X18" s="111"/>
      <c r="Y18" s="111"/>
      <c r="Z18" s="111"/>
      <c r="AA18" s="111"/>
      <c r="AB18" s="111"/>
      <c r="AC18" s="468"/>
      <c r="AD18" s="111"/>
      <c r="AE18" s="111"/>
    </row>
    <row r="19" spans="2:34" ht="18" customHeight="1">
      <c r="B19" s="432"/>
      <c r="C19" s="433"/>
      <c r="D19" s="433"/>
      <c r="E19" s="433"/>
      <c r="F19" s="433"/>
      <c r="G19" s="434"/>
      <c r="H19" s="434"/>
      <c r="I19" s="434"/>
      <c r="J19" s="114"/>
      <c r="K19" s="269"/>
      <c r="L19" s="111"/>
      <c r="M19" s="111"/>
      <c r="N19" s="111"/>
      <c r="O19" s="111"/>
      <c r="P19" s="111"/>
      <c r="Q19" s="111"/>
      <c r="R19" s="111"/>
      <c r="S19" s="111"/>
      <c r="T19" s="111"/>
      <c r="U19" s="111"/>
      <c r="V19" s="111"/>
      <c r="W19" s="111"/>
      <c r="X19" s="111"/>
      <c r="Y19" s="111"/>
      <c r="Z19" s="111"/>
      <c r="AA19" s="111"/>
      <c r="AB19" s="111"/>
      <c r="AC19" s="111"/>
      <c r="AD19" s="468"/>
      <c r="AE19" s="111"/>
      <c r="AF19" s="111"/>
    </row>
    <row r="20" spans="2:34" ht="74.45" customHeight="1">
      <c r="B20" s="602" t="s">
        <v>67</v>
      </c>
      <c r="C20" s="603"/>
      <c r="D20" s="603"/>
      <c r="E20" s="603"/>
      <c r="F20" s="603"/>
      <c r="G20" s="603"/>
      <c r="H20" s="603"/>
      <c r="I20" s="603"/>
      <c r="J20" s="603"/>
      <c r="K20" s="603"/>
      <c r="L20" s="603"/>
      <c r="M20" s="603"/>
      <c r="N20" s="603"/>
      <c r="O20" s="603"/>
      <c r="P20" s="603"/>
      <c r="Q20" s="603"/>
      <c r="R20" s="603"/>
      <c r="S20" s="603"/>
      <c r="T20" s="603"/>
      <c r="U20" s="603"/>
      <c r="V20" s="603"/>
      <c r="W20" s="603"/>
      <c r="X20" s="603"/>
      <c r="Y20" s="603"/>
      <c r="Z20" s="603"/>
      <c r="AA20" s="603"/>
      <c r="AB20" s="603"/>
      <c r="AC20" s="603"/>
      <c r="AD20" s="603"/>
      <c r="AE20" s="604"/>
      <c r="AF20" s="111"/>
    </row>
    <row r="21" spans="2:34" ht="19.5" customHeight="1">
      <c r="B21" s="111" t="s">
        <v>68</v>
      </c>
      <c r="C21" s="111"/>
      <c r="D21" s="111"/>
      <c r="E21" s="111"/>
      <c r="F21" s="111"/>
      <c r="G21" s="111"/>
      <c r="H21" s="111"/>
      <c r="I21" s="111"/>
      <c r="J21" s="111"/>
      <c r="K21" s="269"/>
      <c r="L21" s="111"/>
      <c r="M21" s="111"/>
      <c r="N21" s="111"/>
      <c r="O21" s="111"/>
      <c r="P21" s="111"/>
      <c r="Q21" s="111"/>
      <c r="R21" s="111"/>
      <c r="S21" s="111"/>
      <c r="T21" s="111"/>
      <c r="U21" s="111"/>
      <c r="V21" s="111"/>
      <c r="W21" s="111"/>
      <c r="X21" s="111"/>
      <c r="Y21" s="111"/>
      <c r="Z21" s="111"/>
      <c r="AA21" s="111"/>
      <c r="AB21" s="111"/>
      <c r="AC21" s="111"/>
      <c r="AD21" s="111"/>
      <c r="AE21" s="111"/>
      <c r="AF21" s="111"/>
    </row>
    <row r="22" spans="2:34" ht="19.5" customHeight="1">
      <c r="B22" s="111" t="s">
        <v>26</v>
      </c>
      <c r="C22" s="111"/>
      <c r="D22" s="111"/>
      <c r="E22" s="111"/>
      <c r="F22" s="111"/>
      <c r="G22" s="111"/>
      <c r="H22" s="111"/>
      <c r="I22" s="111"/>
      <c r="J22" s="111"/>
      <c r="K22" s="269"/>
      <c r="L22" s="111"/>
      <c r="M22" s="111"/>
      <c r="N22" s="111"/>
      <c r="O22" s="111"/>
      <c r="P22" s="111"/>
      <c r="Q22" s="111"/>
      <c r="R22" s="111"/>
      <c r="S22" s="111"/>
      <c r="T22" s="111"/>
      <c r="U22" s="111"/>
      <c r="V22" s="111"/>
      <c r="W22" s="111"/>
      <c r="X22" s="111"/>
      <c r="Y22" s="111"/>
      <c r="Z22" s="111"/>
      <c r="AA22" s="111"/>
      <c r="AB22" s="111"/>
      <c r="AC22" s="111"/>
      <c r="AD22" s="111"/>
      <c r="AE22" s="111"/>
      <c r="AF22" s="111"/>
    </row>
    <row r="23" spans="2:34" ht="19.5" customHeight="1">
      <c r="B23" s="111" t="s">
        <v>27</v>
      </c>
      <c r="C23" s="111"/>
      <c r="D23" s="111"/>
      <c r="E23" s="111"/>
      <c r="F23" s="111"/>
      <c r="G23" s="111"/>
      <c r="H23" s="111"/>
      <c r="I23" s="111"/>
      <c r="J23" s="111"/>
      <c r="K23" s="269"/>
      <c r="L23" s="111"/>
      <c r="M23" s="111"/>
      <c r="N23" s="111"/>
      <c r="O23" s="111"/>
      <c r="P23" s="111"/>
      <c r="Q23" s="111"/>
      <c r="R23" s="111"/>
      <c r="S23" s="111"/>
      <c r="T23" s="111"/>
      <c r="U23" s="111"/>
      <c r="V23" s="111"/>
      <c r="W23" s="111"/>
      <c r="X23" s="111"/>
      <c r="Y23" s="111"/>
      <c r="Z23" s="111"/>
      <c r="AA23" s="111"/>
      <c r="AB23" s="111"/>
      <c r="AC23" s="111"/>
      <c r="AD23" s="111"/>
      <c r="AE23" s="111"/>
      <c r="AF23" s="111"/>
    </row>
    <row r="24" spans="2:34" ht="37.5" customHeight="1">
      <c r="B24" s="866" t="s">
        <v>69</v>
      </c>
      <c r="C24" s="866"/>
      <c r="D24" s="866"/>
      <c r="E24" s="866"/>
      <c r="F24" s="866"/>
      <c r="G24" s="866"/>
      <c r="H24" s="866"/>
      <c r="I24" s="866"/>
      <c r="J24" s="866"/>
      <c r="K24" s="866"/>
      <c r="L24" s="866"/>
      <c r="M24" s="866"/>
      <c r="N24" s="866"/>
      <c r="O24" s="866"/>
      <c r="P24" s="866"/>
      <c r="Q24" s="866"/>
      <c r="R24" s="866"/>
      <c r="S24" s="866"/>
      <c r="T24" s="866"/>
      <c r="U24" s="866"/>
      <c r="V24" s="866"/>
      <c r="W24" s="866"/>
      <c r="X24" s="866"/>
      <c r="Y24" s="866"/>
      <c r="Z24" s="866"/>
      <c r="AA24" s="866"/>
      <c r="AB24" s="866"/>
      <c r="AC24" s="866"/>
      <c r="AD24" s="866"/>
      <c r="AE24" s="866"/>
      <c r="AF24" s="111"/>
    </row>
    <row r="25" spans="2:34" ht="19.5" customHeight="1">
      <c r="B25" s="111" t="s">
        <v>70</v>
      </c>
      <c r="C25" s="111"/>
      <c r="D25" s="111"/>
      <c r="E25" s="111"/>
      <c r="F25" s="111"/>
      <c r="G25" s="111"/>
      <c r="H25" s="111"/>
      <c r="I25" s="111"/>
      <c r="J25" s="111"/>
      <c r="K25" s="269"/>
      <c r="L25" s="111"/>
      <c r="M25" s="111"/>
      <c r="N25" s="111"/>
      <c r="O25" s="111"/>
      <c r="P25" s="111"/>
      <c r="Q25" s="111"/>
      <c r="R25" s="111"/>
      <c r="S25" s="111"/>
      <c r="T25" s="111"/>
      <c r="U25" s="111"/>
      <c r="V25" s="111"/>
      <c r="W25" s="111"/>
      <c r="X25" s="111"/>
      <c r="Y25" s="111"/>
      <c r="Z25" s="111"/>
      <c r="AA25" s="111"/>
      <c r="AB25" s="111"/>
      <c r="AC25" s="111"/>
      <c r="AD25" s="111"/>
      <c r="AE25" s="111"/>
      <c r="AF25" s="111"/>
    </row>
    <row r="26" spans="2:34" ht="19.5" customHeight="1">
      <c r="B26" s="111" t="s">
        <v>71</v>
      </c>
      <c r="C26" s="111"/>
      <c r="D26" s="111"/>
      <c r="E26" s="111"/>
      <c r="F26" s="111"/>
      <c r="G26" s="111"/>
      <c r="H26" s="111"/>
      <c r="I26" s="111"/>
      <c r="J26" s="111"/>
      <c r="K26" s="269"/>
      <c r="L26" s="111"/>
      <c r="M26" s="111"/>
      <c r="N26" s="467"/>
      <c r="O26" s="467"/>
      <c r="P26" s="467"/>
      <c r="Q26" s="467"/>
      <c r="R26" s="467"/>
      <c r="S26" s="467"/>
      <c r="T26" s="467"/>
      <c r="U26" s="467"/>
      <c r="V26" s="111"/>
      <c r="W26" s="111"/>
      <c r="X26" s="111"/>
      <c r="Y26" s="111"/>
      <c r="Z26" s="111"/>
      <c r="AA26" s="111"/>
      <c r="AB26" s="111"/>
      <c r="AC26" s="111"/>
      <c r="AD26" s="111"/>
      <c r="AE26" s="111"/>
      <c r="AF26" s="111"/>
    </row>
    <row r="27" spans="2:34" ht="19.5" customHeight="1">
      <c r="B27" s="569" t="s">
        <v>72</v>
      </c>
      <c r="C27" s="111"/>
      <c r="D27" s="111"/>
      <c r="E27" s="111"/>
      <c r="F27" s="111"/>
      <c r="G27" s="111"/>
      <c r="H27" s="111"/>
      <c r="I27" s="111"/>
      <c r="J27" s="111"/>
      <c r="K27" s="269"/>
      <c r="L27" s="111"/>
      <c r="M27" s="111"/>
      <c r="V27" s="111"/>
      <c r="W27" s="111"/>
      <c r="X27" s="111"/>
      <c r="Y27" s="111"/>
      <c r="Z27" s="111"/>
      <c r="AA27" s="111"/>
      <c r="AB27" s="111"/>
      <c r="AC27" s="111"/>
      <c r="AD27" s="111"/>
      <c r="AE27" s="111"/>
      <c r="AF27" s="111"/>
    </row>
    <row r="28" spans="2:34" ht="48.6" customHeight="1">
      <c r="B28" s="580" t="s">
        <v>73</v>
      </c>
      <c r="C28" s="580"/>
      <c r="D28" s="580"/>
      <c r="E28" s="580"/>
      <c r="F28" s="580"/>
      <c r="G28" s="580"/>
      <c r="H28" s="580"/>
      <c r="I28" s="580"/>
      <c r="J28" s="580"/>
      <c r="K28" s="580"/>
      <c r="L28" s="580"/>
      <c r="M28" s="580"/>
      <c r="N28" s="580"/>
      <c r="O28" s="580"/>
      <c r="P28" s="580"/>
      <c r="Q28" s="580"/>
      <c r="R28" s="580"/>
      <c r="S28" s="580"/>
      <c r="T28" s="580"/>
      <c r="U28" s="580"/>
      <c r="V28" s="580"/>
      <c r="W28" s="580"/>
      <c r="X28" s="580"/>
      <c r="Y28" s="580"/>
      <c r="Z28" s="580"/>
      <c r="AA28" s="580"/>
      <c r="AB28" s="580"/>
      <c r="AC28" s="580"/>
      <c r="AD28" s="580"/>
      <c r="AE28" s="467"/>
      <c r="AF28" s="111"/>
      <c r="AH28" s="113"/>
    </row>
    <row r="29" spans="2:34" ht="106.5" customHeight="1">
      <c r="B29" s="578" t="s">
        <v>74</v>
      </c>
      <c r="C29" s="579"/>
      <c r="D29" s="579"/>
      <c r="E29" s="579"/>
      <c r="F29" s="579"/>
      <c r="G29" s="579"/>
      <c r="H29" s="579"/>
      <c r="I29" s="579"/>
      <c r="J29" s="579"/>
      <c r="K29" s="579"/>
      <c r="L29" s="579"/>
      <c r="M29" s="579"/>
      <c r="N29" s="579"/>
      <c r="O29" s="579"/>
      <c r="P29" s="579"/>
      <c r="Q29" s="579"/>
      <c r="R29" s="579"/>
      <c r="S29" s="579"/>
      <c r="T29" s="579"/>
      <c r="U29" s="579"/>
      <c r="V29" s="579"/>
      <c r="W29" s="579"/>
      <c r="X29" s="579"/>
      <c r="Y29" s="579"/>
      <c r="Z29" s="579"/>
      <c r="AA29" s="579"/>
      <c r="AB29" s="579"/>
      <c r="AC29" s="579"/>
      <c r="AD29" s="579"/>
      <c r="AE29" s="467"/>
      <c r="AF29" s="111"/>
      <c r="AH29" s="113"/>
    </row>
  </sheetData>
  <mergeCells count="37">
    <mergeCell ref="AA6:AC6"/>
    <mergeCell ref="AA7:AC7"/>
    <mergeCell ref="AA8:AC8"/>
    <mergeCell ref="B16:C16"/>
    <mergeCell ref="D9:H9"/>
    <mergeCell ref="AA9:AC9"/>
    <mergeCell ref="D12:F12"/>
    <mergeCell ref="B12:C12"/>
    <mergeCell ref="AA10:AC10"/>
    <mergeCell ref="L4:L5"/>
    <mergeCell ref="B4:C5"/>
    <mergeCell ref="B8:C8"/>
    <mergeCell ref="B7:C7"/>
    <mergeCell ref="B6:C6"/>
    <mergeCell ref="D4:F4"/>
    <mergeCell ref="G4:G5"/>
    <mergeCell ref="H4:I4"/>
    <mergeCell ref="J4:J5"/>
    <mergeCell ref="L6:L8"/>
    <mergeCell ref="M4:AC4"/>
    <mergeCell ref="AD4:AD5"/>
    <mergeCell ref="AE4:AE5"/>
    <mergeCell ref="M5:S5"/>
    <mergeCell ref="T5:Z5"/>
    <mergeCell ref="AA5:AC5"/>
    <mergeCell ref="B29:AD29"/>
    <mergeCell ref="B28:AD28"/>
    <mergeCell ref="D16:F16"/>
    <mergeCell ref="D15:F15"/>
    <mergeCell ref="D13:F13"/>
    <mergeCell ref="D14:F14"/>
    <mergeCell ref="B18:G18"/>
    <mergeCell ref="B13:C13"/>
    <mergeCell ref="B14:C14"/>
    <mergeCell ref="B15:C15"/>
    <mergeCell ref="B20:AE20"/>
    <mergeCell ref="B24:AE24"/>
  </mergeCells>
  <phoneticPr fontId="1"/>
  <dataValidations count="2">
    <dataValidation imeMode="halfAlpha" allowBlank="1" showInputMessage="1" showErrorMessage="1" sqref="I6:I8" xr:uid="{00000000-0002-0000-0300-000000000000}"/>
    <dataValidation type="whole" imeMode="halfAlpha" allowBlank="1" showInputMessage="1" showErrorMessage="1" sqref="L6:L8" xr:uid="{00000000-0002-0000-0300-000001000000}">
      <formula1>1</formula1>
      <formula2>6</formula2>
    </dataValidation>
  </dataValidations>
  <pageMargins left="0.70866141732283472" right="0.70866141732283472" top="0.74803149606299213" bottom="0.74803149606299213" header="0.31496062992125984" footer="0.31496062992125984"/>
  <pageSetup paperSize="9" scale="34" orientation="landscape" horizontalDpi="300" verticalDpi="300" r:id="rId1"/>
  <headerFooter>
    <oddHeader>&amp;R(2023年10月版)</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H29"/>
  <sheetViews>
    <sheetView view="pageBreakPreview" topLeftCell="A20" zoomScale="40" zoomScaleNormal="115" zoomScaleSheetLayoutView="40" zoomScalePageLayoutView="70" workbookViewId="0">
      <selection activeCell="E26" sqref="E26"/>
    </sheetView>
  </sheetViews>
  <sheetFormatPr defaultColWidth="9" defaultRowHeight="14.1"/>
  <cols>
    <col min="1" max="1" width="4.625" style="111" customWidth="1"/>
    <col min="2" max="2" width="6.5" style="111" customWidth="1"/>
    <col min="3" max="3" width="12.625" style="111" customWidth="1"/>
    <col min="4" max="4" width="12.125" style="111" customWidth="1"/>
    <col min="5" max="5" width="13" style="111" customWidth="1"/>
    <col min="6" max="7" width="12.125" style="111" customWidth="1"/>
    <col min="8" max="9" width="19.125" style="111" customWidth="1"/>
    <col min="10" max="10" width="20.125" style="111" customWidth="1"/>
    <col min="11" max="11" width="4.125" style="269" customWidth="1"/>
    <col min="12" max="12" width="10.625" style="111" customWidth="1"/>
    <col min="13" max="13" width="10.125" style="111" customWidth="1"/>
    <col min="14" max="14" width="7.625" style="111" customWidth="1"/>
    <col min="15" max="15" width="9.125" style="111" customWidth="1"/>
    <col min="16" max="16" width="9.625" style="111" customWidth="1"/>
    <col min="17" max="17" width="11.125" style="111" customWidth="1"/>
    <col min="18" max="18" width="9.625" style="111" customWidth="1"/>
    <col min="19" max="19" width="11.5" style="111" customWidth="1"/>
    <col min="20" max="20" width="12.125" style="111" customWidth="1"/>
    <col min="21" max="21" width="8.625" style="111" customWidth="1"/>
    <col min="22" max="22" width="12.625" style="111" customWidth="1"/>
    <col min="23" max="25" width="9.625" style="111" customWidth="1"/>
    <col min="26" max="26" width="15.125" style="111" customWidth="1"/>
    <col min="27" max="27" width="12.625" style="111" customWidth="1"/>
    <col min="28" max="28" width="8.125" style="111" customWidth="1"/>
    <col min="29" max="29" width="5.5" style="111" bestFit="1" customWidth="1"/>
    <col min="30" max="30" width="16.125" style="111" customWidth="1"/>
    <col min="31" max="31" width="18.125" style="111" customWidth="1"/>
    <col min="32" max="32" width="4.125" style="111" customWidth="1"/>
    <col min="33" max="33" width="5.625" style="111" customWidth="1"/>
    <col min="34" max="34" width="12" style="111" customWidth="1"/>
    <col min="35" max="35" width="11.125" style="111" customWidth="1"/>
    <col min="36" max="16384" width="9" style="111"/>
  </cols>
  <sheetData>
    <row r="1" spans="2:34" ht="18" customHeight="1">
      <c r="AF1" s="179" t="s">
        <v>56</v>
      </c>
    </row>
    <row r="2" spans="2:34" ht="35.25" customHeight="1">
      <c r="B2" s="101" t="s">
        <v>0</v>
      </c>
      <c r="C2" s="101"/>
      <c r="D2" s="101"/>
      <c r="M2" s="101"/>
      <c r="P2" s="272"/>
      <c r="Q2" s="272"/>
      <c r="R2" s="272"/>
      <c r="S2" s="272"/>
      <c r="T2" s="272"/>
      <c r="U2" s="272"/>
      <c r="V2" s="272"/>
      <c r="W2" s="272"/>
      <c r="X2" s="272"/>
      <c r="Y2" s="272"/>
      <c r="Z2" s="272"/>
      <c r="AA2" s="272"/>
      <c r="AB2" s="272"/>
      <c r="AC2" s="272"/>
      <c r="AD2" s="272"/>
      <c r="AE2" s="272"/>
    </row>
    <row r="3" spans="2:34" ht="30" customHeight="1" thickBot="1">
      <c r="B3" s="273" t="s">
        <v>57</v>
      </c>
      <c r="C3" s="274"/>
      <c r="D3" s="274"/>
      <c r="N3" s="273" t="s">
        <v>58</v>
      </c>
    </row>
    <row r="4" spans="2:34" s="309" customFormat="1" ht="24" customHeight="1">
      <c r="B4" s="618" t="s">
        <v>1</v>
      </c>
      <c r="C4" s="619"/>
      <c r="D4" s="626" t="s">
        <v>59</v>
      </c>
      <c r="E4" s="627"/>
      <c r="F4" s="628"/>
      <c r="G4" s="610" t="s">
        <v>3</v>
      </c>
      <c r="H4" s="629" t="s">
        <v>4</v>
      </c>
      <c r="I4" s="630"/>
      <c r="J4" s="628" t="s">
        <v>5</v>
      </c>
      <c r="K4" s="275"/>
      <c r="L4" s="616" t="s">
        <v>6</v>
      </c>
      <c r="M4" s="606" t="s">
        <v>60</v>
      </c>
      <c r="N4" s="606"/>
      <c r="O4" s="606"/>
      <c r="P4" s="606"/>
      <c r="Q4" s="606"/>
      <c r="R4" s="606"/>
      <c r="S4" s="606"/>
      <c r="T4" s="606"/>
      <c r="U4" s="606"/>
      <c r="V4" s="606"/>
      <c r="W4" s="606"/>
      <c r="X4" s="606"/>
      <c r="Y4" s="606"/>
      <c r="Z4" s="606"/>
      <c r="AA4" s="606"/>
      <c r="AB4" s="606"/>
      <c r="AC4" s="607"/>
      <c r="AD4" s="608" t="s">
        <v>8</v>
      </c>
      <c r="AE4" s="610" t="s">
        <v>9</v>
      </c>
      <c r="AG4" s="111"/>
      <c r="AH4" s="111"/>
    </row>
    <row r="5" spans="2:34" s="310" customFormat="1" ht="36" customHeight="1" thickBot="1">
      <c r="B5" s="620"/>
      <c r="C5" s="621"/>
      <c r="D5" s="276" t="s">
        <v>10</v>
      </c>
      <c r="E5" s="277" t="s">
        <v>11</v>
      </c>
      <c r="F5" s="278" t="s">
        <v>12</v>
      </c>
      <c r="G5" s="617"/>
      <c r="H5" s="276" t="s">
        <v>13</v>
      </c>
      <c r="I5" s="463" t="s">
        <v>14</v>
      </c>
      <c r="J5" s="631"/>
      <c r="K5" s="269"/>
      <c r="L5" s="617"/>
      <c r="M5" s="612" t="s">
        <v>15</v>
      </c>
      <c r="N5" s="612"/>
      <c r="O5" s="612"/>
      <c r="P5" s="612"/>
      <c r="Q5" s="612"/>
      <c r="R5" s="612"/>
      <c r="S5" s="613"/>
      <c r="T5" s="614" t="s">
        <v>61</v>
      </c>
      <c r="U5" s="612"/>
      <c r="V5" s="612"/>
      <c r="W5" s="612"/>
      <c r="X5" s="612"/>
      <c r="Y5" s="612"/>
      <c r="Z5" s="613"/>
      <c r="AA5" s="614" t="s">
        <v>62</v>
      </c>
      <c r="AB5" s="612"/>
      <c r="AC5" s="615"/>
      <c r="AD5" s="609"/>
      <c r="AE5" s="611"/>
      <c r="AG5" s="108"/>
      <c r="AH5" s="108"/>
    </row>
    <row r="6" spans="2:34" ht="60" customHeight="1" thickTop="1">
      <c r="B6" s="702"/>
      <c r="C6" s="703"/>
      <c r="D6" s="279"/>
      <c r="E6" s="280"/>
      <c r="F6" s="281" t="str">
        <f>IF(D6="","",E6-D6+1)</f>
        <v/>
      </c>
      <c r="G6" s="464"/>
      <c r="H6" s="282"/>
      <c r="I6" s="283"/>
      <c r="J6" s="284"/>
      <c r="K6" s="285"/>
      <c r="L6" s="632"/>
      <c r="M6" s="130" t="str">
        <f>IF($L6="","",VLOOKUP($L6,日当宿泊単価表!A:C,2,FALSE))</f>
        <v/>
      </c>
      <c r="N6" s="131">
        <f>IF($F6="", 0, IF($F6&lt;31, $F6, 30))</f>
        <v>0</v>
      </c>
      <c r="O6" s="132">
        <f>IF($F6="",0, M6*0.9)</f>
        <v>0</v>
      </c>
      <c r="P6" s="133">
        <f>IF($L$6="", 0, IF($F6&lt;31, 0, IF($F6&lt;61, $F6-30, 30)))</f>
        <v>0</v>
      </c>
      <c r="Q6" s="134">
        <f>IF($F6="", 0, M6*0.8)</f>
        <v>0</v>
      </c>
      <c r="R6" s="135">
        <f>IF($F$6="", 0, IF($F6&lt;61, 0, $F6-60))</f>
        <v>0</v>
      </c>
      <c r="S6" s="136">
        <f>IF($F$6="", 0, M6*N6+O6*P6+Q6*R6)</f>
        <v>0</v>
      </c>
      <c r="T6" s="137" t="str">
        <f>IF($L6="","",VLOOKUP($L6,日当宿泊単価表!A:C,3,FALSE))</f>
        <v/>
      </c>
      <c r="U6" s="131">
        <f>IF($F6="", 0, IF($F6&lt;32, $F6-1, 30))</f>
        <v>0</v>
      </c>
      <c r="V6" s="138">
        <f>IF($F6="",0, T6*0.9)</f>
        <v>0</v>
      </c>
      <c r="W6" s="133">
        <f>IF($L$6="", 0, IF($F6&lt;32, 0, IF($F6&lt;62, $F6-31, 30)))</f>
        <v>0</v>
      </c>
      <c r="X6" s="134">
        <f>IF(F6="", 0, $T6*0.8)</f>
        <v>0</v>
      </c>
      <c r="Y6" s="139" t="str">
        <f>IF($F$6="", "", IF($F6&lt;61, 0, $F6-61))</f>
        <v/>
      </c>
      <c r="Z6" s="136">
        <f>IF($F6="", 0, T6*U6+V6*W6+X6*Y6)</f>
        <v>0</v>
      </c>
      <c r="AA6" s="635"/>
      <c r="AB6" s="636"/>
      <c r="AC6" s="637"/>
      <c r="AD6" s="311">
        <f>SUM(S6,Z6,AA6)</f>
        <v>0</v>
      </c>
      <c r="AE6" s="312"/>
      <c r="AG6" s="109"/>
      <c r="AH6" s="109"/>
    </row>
    <row r="7" spans="2:34" ht="60" customHeight="1">
      <c r="B7" s="624"/>
      <c r="C7" s="625"/>
      <c r="D7" s="279"/>
      <c r="E7" s="280"/>
      <c r="F7" s="281" t="str">
        <f>IF(D7="","",E7-D7+1)</f>
        <v/>
      </c>
      <c r="G7" s="465"/>
      <c r="H7" s="282"/>
      <c r="I7" s="283"/>
      <c r="J7" s="284"/>
      <c r="K7" s="285"/>
      <c r="L7" s="633"/>
      <c r="M7" s="140" t="str">
        <f>IF($L6="","",VLOOKUP($L6,日当宿泊単価表!A:C,2,FALSE))</f>
        <v/>
      </c>
      <c r="N7" s="141">
        <f>IF($F6="", 0, IF($F7&lt;31, $F7, 30))</f>
        <v>0</v>
      </c>
      <c r="O7" s="142">
        <f>IF($F7="",0, M7*0.9)</f>
        <v>0</v>
      </c>
      <c r="P7" s="143">
        <f>IF($L$6="", 0, IF($F7&lt;31, 0, IF($F7&lt;61, $F7-30, 30)))</f>
        <v>0</v>
      </c>
      <c r="Q7" s="144">
        <f>IF($F7="", 0, M7*0.8)</f>
        <v>0</v>
      </c>
      <c r="R7" s="145">
        <f>IF($F$7="", 0, IF($F7&lt;61, 0, $F7-60))</f>
        <v>0</v>
      </c>
      <c r="S7" s="146">
        <f>IF($F$7="", 0, M7*N7+O7*P7+Q7*R7)</f>
        <v>0</v>
      </c>
      <c r="T7" s="147" t="str">
        <f>IF($L6="","",VLOOKUP($L6,日当宿泊単価表!A:C,3,FALSE))</f>
        <v/>
      </c>
      <c r="U7" s="141">
        <f t="shared" ref="U7:U8" si="0">IF($F7="", 0, IF($F7&lt;32, $F7-1, 30))</f>
        <v>0</v>
      </c>
      <c r="V7" s="148">
        <f>IF($F7="",0, T7*0.9)</f>
        <v>0</v>
      </c>
      <c r="W7" s="143">
        <f t="shared" ref="W7:W8" si="1">IF($L$6="", 0, IF($F7&lt;32, 0, IF($F7&lt;62, $F7-31, 30)))</f>
        <v>0</v>
      </c>
      <c r="X7" s="144">
        <f>IF($F7="", 0, $T7*0.8)</f>
        <v>0</v>
      </c>
      <c r="Y7" s="149">
        <f>IF($F$7="",0, IF($F7&lt;61, 0, $F7-61))</f>
        <v>0</v>
      </c>
      <c r="Z7" s="146">
        <f>IF($F7="", 0, T7*U7+V7*W7+X7*Y7)</f>
        <v>0</v>
      </c>
      <c r="AA7" s="638"/>
      <c r="AB7" s="639"/>
      <c r="AC7" s="640"/>
      <c r="AD7" s="313">
        <f>SUM(S7,Z7,AA7)</f>
        <v>0</v>
      </c>
      <c r="AE7" s="314"/>
      <c r="AG7" s="109"/>
      <c r="AH7" s="109"/>
    </row>
    <row r="8" spans="2:34" ht="60" customHeight="1" thickBot="1">
      <c r="B8" s="622"/>
      <c r="C8" s="623"/>
      <c r="D8" s="279"/>
      <c r="E8" s="280"/>
      <c r="F8" s="292" t="str">
        <f>IF(D8="","",E8-D8+1)</f>
        <v/>
      </c>
      <c r="G8" s="293"/>
      <c r="H8" s="282"/>
      <c r="I8" s="568"/>
      <c r="J8" s="296"/>
      <c r="K8" s="285"/>
      <c r="L8" s="634"/>
      <c r="M8" s="150" t="str">
        <f>IF($L6="","",VLOOKUP($L6,日当宿泊単価表!A:C,2,FALSE))</f>
        <v/>
      </c>
      <c r="N8" s="151">
        <f>IF($F6="", 0, IF($F8&lt;31, $F8, 30))</f>
        <v>0</v>
      </c>
      <c r="O8" s="152">
        <f>IF($F8="",0, M8*0.9)</f>
        <v>0</v>
      </c>
      <c r="P8" s="153">
        <f>IF($L$6="", 0, IF($F8&lt;31, 0, IF($F8&lt;61, $F8-30, 30)))</f>
        <v>0</v>
      </c>
      <c r="Q8" s="154">
        <f>IF($F8="", 0, M8*0.8)</f>
        <v>0</v>
      </c>
      <c r="R8" s="155">
        <f>IF($F$8="", 0, IF($F8&lt;61, 0, $F8-60))</f>
        <v>0</v>
      </c>
      <c r="S8" s="156">
        <f>IF($F$8="", 0, M8*N8+O8*P8+Q8*R8)</f>
        <v>0</v>
      </c>
      <c r="T8" s="157" t="str">
        <f>IF($L6="","",VLOOKUP($L6,日当宿泊単価表!A:C,3,FALSE))</f>
        <v/>
      </c>
      <c r="U8" s="158">
        <f t="shared" si="0"/>
        <v>0</v>
      </c>
      <c r="V8" s="159">
        <f>IF($F8="",0, T8*0.9)</f>
        <v>0</v>
      </c>
      <c r="W8" s="160">
        <f t="shared" si="1"/>
        <v>0</v>
      </c>
      <c r="X8" s="161">
        <f>IF($F8="", 0, $T8*0.8)</f>
        <v>0</v>
      </c>
      <c r="Y8" s="162">
        <f>IF($F$8="",0, IF($F8&lt;61, 0, $F8-61))</f>
        <v>0</v>
      </c>
      <c r="Z8" s="163">
        <f>IF($F8="", 0, T8*U8+V8*W8+X8*Y8)</f>
        <v>0</v>
      </c>
      <c r="AA8" s="641"/>
      <c r="AB8" s="642"/>
      <c r="AC8" s="643"/>
      <c r="AD8" s="315">
        <f>SUM(S8,Z8,AA8)</f>
        <v>0</v>
      </c>
      <c r="AE8" s="316"/>
      <c r="AG8" s="109"/>
      <c r="AH8" s="109"/>
    </row>
    <row r="9" spans="2:34" ht="36" customHeight="1" thickBot="1">
      <c r="B9" s="285"/>
      <c r="C9" s="285"/>
      <c r="D9" s="646" t="s">
        <v>21</v>
      </c>
      <c r="E9" s="647"/>
      <c r="F9" s="647"/>
      <c r="G9" s="647"/>
      <c r="H9" s="648"/>
      <c r="I9" s="299">
        <f>SUM(I6:I8)</f>
        <v>0</v>
      </c>
      <c r="J9" s="300"/>
      <c r="K9" s="285"/>
      <c r="L9" s="285"/>
      <c r="M9" s="285"/>
      <c r="N9" s="285"/>
      <c r="O9" s="285"/>
      <c r="P9" s="285"/>
      <c r="Q9" s="285"/>
      <c r="R9" s="285"/>
      <c r="S9" s="285"/>
      <c r="T9" s="285"/>
      <c r="U9" s="285"/>
      <c r="V9" s="285"/>
      <c r="W9" s="285"/>
      <c r="X9" s="285"/>
      <c r="Y9" s="285"/>
      <c r="Z9" s="285"/>
      <c r="AA9" s="646" t="s">
        <v>22</v>
      </c>
      <c r="AB9" s="647"/>
      <c r="AC9" s="649"/>
      <c r="AD9" s="301">
        <f>SUM(AD6:AD8)</f>
        <v>0</v>
      </c>
      <c r="AE9" s="285"/>
      <c r="AG9" s="317"/>
      <c r="AH9" s="317"/>
    </row>
    <row r="10" spans="2:34" ht="50.45" customHeight="1">
      <c r="B10" s="285"/>
      <c r="C10" s="285"/>
      <c r="D10" s="285"/>
      <c r="E10" s="302"/>
      <c r="F10" s="302"/>
      <c r="G10" s="302"/>
      <c r="H10" s="574"/>
      <c r="I10" s="575"/>
      <c r="J10" s="303"/>
      <c r="K10" s="300"/>
      <c r="L10" s="285"/>
      <c r="M10" s="285"/>
      <c r="N10" s="285"/>
      <c r="O10" s="285"/>
      <c r="P10" s="285"/>
      <c r="Q10" s="285"/>
      <c r="R10" s="285"/>
      <c r="S10" s="285"/>
      <c r="T10" s="285"/>
      <c r="U10" s="285"/>
      <c r="V10" s="272"/>
      <c r="W10" s="285"/>
      <c r="X10" s="285"/>
      <c r="Y10" s="285"/>
      <c r="Z10" s="285"/>
      <c r="AA10" s="655"/>
      <c r="AB10" s="656"/>
      <c r="AC10" s="656"/>
      <c r="AD10" s="576"/>
      <c r="AE10" s="305"/>
      <c r="AF10" s="285"/>
    </row>
    <row r="11" spans="2:34" ht="36" customHeight="1" thickBot="1">
      <c r="B11" s="273" t="s">
        <v>63</v>
      </c>
      <c r="C11" s="304"/>
      <c r="D11" s="304"/>
      <c r="E11" s="302"/>
      <c r="F11" s="302"/>
      <c r="G11" s="302"/>
      <c r="H11" s="302"/>
      <c r="I11" s="302"/>
      <c r="J11" s="303"/>
      <c r="K11" s="300"/>
      <c r="L11" s="285"/>
      <c r="M11" s="285"/>
      <c r="N11" s="285"/>
      <c r="O11" s="285"/>
      <c r="P11" s="285"/>
      <c r="Q11" s="285"/>
      <c r="R11" s="306"/>
      <c r="S11" s="306"/>
      <c r="T11" s="306"/>
      <c r="U11" s="303"/>
      <c r="V11" s="285"/>
    </row>
    <row r="12" spans="2:34" ht="36" customHeight="1" thickBot="1">
      <c r="B12" s="653" t="s">
        <v>20</v>
      </c>
      <c r="C12" s="654"/>
      <c r="D12" s="650" t="s">
        <v>64</v>
      </c>
      <c r="E12" s="651"/>
      <c r="F12" s="652"/>
      <c r="H12" s="302"/>
      <c r="I12" s="302"/>
      <c r="J12" s="303"/>
      <c r="K12" s="300"/>
      <c r="L12" s="285"/>
      <c r="M12" s="285"/>
      <c r="N12" s="285"/>
      <c r="O12" s="285"/>
      <c r="P12" s="285"/>
      <c r="Q12" s="285"/>
      <c r="R12" s="304"/>
      <c r="S12" s="304"/>
      <c r="T12" s="304"/>
      <c r="U12" s="303"/>
      <c r="V12" s="285"/>
    </row>
    <row r="13" spans="2:34" ht="36" customHeight="1">
      <c r="B13" s="596"/>
      <c r="C13" s="597"/>
      <c r="D13" s="587"/>
      <c r="E13" s="588"/>
      <c r="F13" s="589"/>
      <c r="H13" s="302"/>
      <c r="I13" s="302"/>
      <c r="J13" s="303"/>
      <c r="K13" s="300"/>
      <c r="L13" s="285"/>
      <c r="M13" s="285"/>
      <c r="N13" s="285"/>
    </row>
    <row r="14" spans="2:34" ht="36" customHeight="1">
      <c r="B14" s="598"/>
      <c r="C14" s="599"/>
      <c r="D14" s="590"/>
      <c r="E14" s="591"/>
      <c r="F14" s="592"/>
      <c r="H14" s="302"/>
      <c r="I14" s="302"/>
      <c r="J14" s="303"/>
      <c r="K14" s="300"/>
      <c r="L14" s="285"/>
      <c r="M14" s="285"/>
      <c r="N14" s="285"/>
    </row>
    <row r="15" spans="2:34" ht="36" customHeight="1" thickBot="1">
      <c r="B15" s="600"/>
      <c r="C15" s="601"/>
      <c r="D15" s="704"/>
      <c r="E15" s="705"/>
      <c r="F15" s="706"/>
      <c r="H15" s="468"/>
      <c r="I15" s="468"/>
      <c r="J15" s="114"/>
      <c r="V15" s="468"/>
    </row>
    <row r="16" spans="2:34" ht="36" customHeight="1" thickBot="1">
      <c r="B16" s="644" t="s">
        <v>65</v>
      </c>
      <c r="C16" s="645"/>
      <c r="D16" s="581">
        <f>SUM(D13:F15)</f>
        <v>0</v>
      </c>
      <c r="E16" s="582"/>
      <c r="F16" s="583"/>
      <c r="G16" s="468"/>
      <c r="H16" s="468"/>
      <c r="I16" s="468"/>
      <c r="J16" s="114"/>
      <c r="AD16" s="468"/>
    </row>
    <row r="17" spans="2:32" customFormat="1" ht="36" customHeight="1">
      <c r="B17" s="307"/>
      <c r="C17" s="307"/>
      <c r="D17" s="308"/>
      <c r="E17" s="308"/>
      <c r="F17" s="308"/>
      <c r="G17" s="468"/>
      <c r="H17" s="468"/>
      <c r="I17" s="114"/>
      <c r="J17" s="269"/>
      <c r="K17" s="111"/>
      <c r="L17" s="111"/>
      <c r="M17" s="111"/>
      <c r="N17" s="111"/>
      <c r="O17" s="111"/>
      <c r="P17" s="111"/>
      <c r="Q17" s="111"/>
      <c r="R17" s="111"/>
      <c r="S17" s="111"/>
      <c r="T17" s="111"/>
      <c r="U17" s="111"/>
      <c r="V17" s="111"/>
      <c r="W17" s="111"/>
      <c r="X17" s="111"/>
      <c r="Y17" s="111"/>
      <c r="Z17" s="111"/>
      <c r="AA17" s="111"/>
      <c r="AB17" s="111"/>
      <c r="AC17" s="468"/>
      <c r="AD17" s="111"/>
      <c r="AE17" s="111"/>
    </row>
    <row r="18" spans="2:32" customFormat="1" ht="36" customHeight="1" thickBot="1">
      <c r="B18" s="707" t="s">
        <v>75</v>
      </c>
      <c r="C18" s="708"/>
      <c r="D18" s="708"/>
      <c r="E18" s="708"/>
      <c r="F18" s="708"/>
      <c r="G18" s="709"/>
      <c r="H18" s="436">
        <f>AD9+D16</f>
        <v>0</v>
      </c>
      <c r="I18" s="114"/>
      <c r="J18" s="269"/>
      <c r="K18" s="111"/>
      <c r="L18" s="111"/>
      <c r="M18" s="111"/>
      <c r="N18" s="111"/>
      <c r="O18" s="111"/>
      <c r="P18" s="111"/>
      <c r="Q18" s="111"/>
      <c r="R18" s="111"/>
      <c r="S18" s="111"/>
      <c r="T18" s="111"/>
      <c r="U18" s="111"/>
      <c r="V18" s="111"/>
      <c r="W18" s="111"/>
      <c r="X18" s="111"/>
      <c r="Y18" s="111"/>
      <c r="Z18" s="111"/>
      <c r="AA18" s="111"/>
      <c r="AB18" s="111"/>
      <c r="AC18" s="468"/>
      <c r="AD18" s="111"/>
      <c r="AE18" s="111"/>
    </row>
    <row r="19" spans="2:32" customFormat="1" ht="36" customHeight="1">
      <c r="B19" s="432"/>
      <c r="C19" s="433"/>
      <c r="D19" s="433"/>
      <c r="E19" s="433"/>
      <c r="F19" s="433"/>
      <c r="G19" s="434"/>
      <c r="H19" s="434"/>
      <c r="I19" s="434"/>
      <c r="J19" s="114"/>
      <c r="K19" s="269"/>
      <c r="L19" s="111"/>
      <c r="M19" s="111"/>
      <c r="N19" s="111"/>
      <c r="O19" s="111"/>
      <c r="P19" s="111"/>
      <c r="Q19" s="111"/>
      <c r="R19" s="111"/>
      <c r="S19" s="111"/>
      <c r="T19" s="111"/>
      <c r="U19" s="111"/>
      <c r="V19" s="111"/>
      <c r="W19" s="111"/>
      <c r="X19" s="111"/>
      <c r="Y19" s="111"/>
      <c r="Z19" s="111"/>
      <c r="AA19" s="111"/>
      <c r="AB19" s="111"/>
      <c r="AC19" s="111"/>
      <c r="AD19" s="468"/>
      <c r="AE19" s="111"/>
      <c r="AF19" s="111"/>
    </row>
    <row r="20" spans="2:32" customFormat="1" ht="123.6" customHeight="1">
      <c r="B20" s="711" t="s">
        <v>76</v>
      </c>
      <c r="C20" s="712"/>
      <c r="D20" s="712"/>
      <c r="E20" s="712"/>
      <c r="F20" s="712"/>
      <c r="G20" s="712"/>
      <c r="H20" s="712"/>
      <c r="I20" s="712"/>
      <c r="J20" s="712"/>
      <c r="K20" s="712"/>
      <c r="L20" s="712"/>
      <c r="M20" s="712"/>
      <c r="N20" s="712"/>
      <c r="O20" s="712"/>
      <c r="P20" s="712"/>
      <c r="Q20" s="712"/>
      <c r="R20" s="712"/>
      <c r="S20" s="712"/>
      <c r="T20" s="712"/>
      <c r="U20" s="712"/>
      <c r="V20" s="712"/>
      <c r="W20" s="712"/>
      <c r="X20" s="712"/>
      <c r="Y20" s="712"/>
      <c r="Z20" s="712"/>
      <c r="AA20" s="712"/>
      <c r="AB20" s="712"/>
      <c r="AC20" s="712"/>
      <c r="AD20" s="712"/>
      <c r="AE20" s="713"/>
      <c r="AF20" s="111"/>
    </row>
    <row r="21" spans="2:32" ht="22.5" customHeight="1">
      <c r="B21" s="111" t="s">
        <v>68</v>
      </c>
    </row>
    <row r="22" spans="2:32" ht="22.5" customHeight="1">
      <c r="B22" s="111" t="s">
        <v>26</v>
      </c>
    </row>
    <row r="23" spans="2:32" ht="22.5" customHeight="1">
      <c r="B23" s="111" t="s">
        <v>27</v>
      </c>
    </row>
    <row r="24" spans="2:32" ht="38.25" customHeight="1">
      <c r="B24" s="866" t="s">
        <v>77</v>
      </c>
      <c r="C24" s="866"/>
      <c r="D24" s="866"/>
      <c r="E24" s="866"/>
      <c r="F24" s="866"/>
      <c r="G24" s="866"/>
      <c r="H24" s="866"/>
      <c r="I24" s="866"/>
      <c r="J24" s="866"/>
      <c r="K24" s="866"/>
      <c r="L24" s="866"/>
      <c r="M24" s="866"/>
      <c r="N24" s="866"/>
      <c r="O24" s="866"/>
      <c r="P24" s="866"/>
      <c r="Q24" s="866"/>
      <c r="R24" s="866"/>
      <c r="S24" s="866"/>
      <c r="T24" s="866"/>
      <c r="U24" s="866"/>
      <c r="V24" s="866"/>
      <c r="W24" s="866"/>
      <c r="X24" s="866"/>
      <c r="Y24" s="866"/>
      <c r="Z24" s="866"/>
      <c r="AA24" s="866"/>
      <c r="AB24" s="866"/>
      <c r="AC24" s="866"/>
      <c r="AD24" s="866"/>
    </row>
    <row r="25" spans="2:32" ht="22.5" customHeight="1">
      <c r="B25" s="111" t="s">
        <v>70</v>
      </c>
    </row>
    <row r="26" spans="2:32" ht="22.5" customHeight="1">
      <c r="B26" s="111" t="s">
        <v>71</v>
      </c>
    </row>
    <row r="27" spans="2:32" ht="22.5" customHeight="1">
      <c r="B27" s="569" t="s">
        <v>72</v>
      </c>
    </row>
    <row r="28" spans="2:32" ht="39" customHeight="1">
      <c r="B28" s="710" t="s">
        <v>78</v>
      </c>
      <c r="C28" s="710"/>
      <c r="D28" s="710"/>
      <c r="E28" s="710"/>
      <c r="F28" s="710"/>
      <c r="G28" s="710"/>
      <c r="H28" s="710"/>
      <c r="I28" s="710"/>
      <c r="J28" s="710"/>
      <c r="K28" s="710"/>
      <c r="L28" s="710"/>
      <c r="M28" s="710"/>
      <c r="N28" s="710"/>
      <c r="O28" s="710"/>
      <c r="P28" s="710"/>
      <c r="Q28" s="710"/>
      <c r="R28" s="710"/>
      <c r="S28" s="710"/>
      <c r="T28" s="710"/>
      <c r="U28" s="710"/>
      <c r="V28" s="710"/>
      <c r="W28" s="710"/>
      <c r="X28" s="710"/>
      <c r="Y28" s="710"/>
      <c r="Z28" s="710"/>
      <c r="AA28" s="710"/>
      <c r="AB28" s="710"/>
      <c r="AC28" s="710"/>
      <c r="AD28" s="710"/>
      <c r="AE28" s="710"/>
    </row>
    <row r="29" spans="2:32" ht="111.6" customHeight="1">
      <c r="B29" s="578" t="s">
        <v>74</v>
      </c>
      <c r="C29" s="579"/>
      <c r="D29" s="579"/>
      <c r="E29" s="579"/>
      <c r="F29" s="579"/>
      <c r="G29" s="579"/>
      <c r="H29" s="579"/>
      <c r="I29" s="579"/>
      <c r="J29" s="579"/>
      <c r="K29" s="579"/>
      <c r="L29" s="579"/>
      <c r="M29" s="579"/>
      <c r="N29" s="579"/>
      <c r="O29" s="579"/>
      <c r="P29" s="579"/>
      <c r="Q29" s="579"/>
      <c r="R29" s="579"/>
      <c r="S29" s="579"/>
      <c r="T29" s="579"/>
      <c r="U29" s="579"/>
      <c r="V29" s="579"/>
      <c r="W29" s="579"/>
      <c r="X29" s="579"/>
      <c r="Y29" s="579"/>
      <c r="Z29" s="579"/>
      <c r="AA29" s="579"/>
      <c r="AB29" s="579"/>
      <c r="AC29" s="579"/>
      <c r="AD29" s="579"/>
    </row>
  </sheetData>
  <mergeCells count="37">
    <mergeCell ref="AA10:AC10"/>
    <mergeCell ref="B29:AD29"/>
    <mergeCell ref="D12:F12"/>
    <mergeCell ref="B16:C16"/>
    <mergeCell ref="D16:F16"/>
    <mergeCell ref="D15:F15"/>
    <mergeCell ref="D13:F13"/>
    <mergeCell ref="D14:F14"/>
    <mergeCell ref="B12:C12"/>
    <mergeCell ref="B13:C13"/>
    <mergeCell ref="B14:C14"/>
    <mergeCell ref="B15:C15"/>
    <mergeCell ref="B18:G18"/>
    <mergeCell ref="B28:AE28"/>
    <mergeCell ref="B20:AE20"/>
    <mergeCell ref="B24:AD24"/>
    <mergeCell ref="B4:C5"/>
    <mergeCell ref="D4:F4"/>
    <mergeCell ref="G4:G5"/>
    <mergeCell ref="H4:I4"/>
    <mergeCell ref="AA9:AC9"/>
    <mergeCell ref="L4:L5"/>
    <mergeCell ref="M4:AC4"/>
    <mergeCell ref="D9:H9"/>
    <mergeCell ref="J4:J5"/>
    <mergeCell ref="AA7:AC7"/>
    <mergeCell ref="AA8:AC8"/>
    <mergeCell ref="B6:C6"/>
    <mergeCell ref="L6:L8"/>
    <mergeCell ref="B7:C7"/>
    <mergeCell ref="B8:C8"/>
    <mergeCell ref="AE4:AE5"/>
    <mergeCell ref="M5:S5"/>
    <mergeCell ref="T5:Z5"/>
    <mergeCell ref="AA5:AC5"/>
    <mergeCell ref="AA6:AC6"/>
    <mergeCell ref="AD4:AD5"/>
  </mergeCells>
  <phoneticPr fontId="1"/>
  <dataValidations count="2">
    <dataValidation type="whole" imeMode="halfAlpha" allowBlank="1" showInputMessage="1" showErrorMessage="1" sqref="L6:L8" xr:uid="{00000000-0002-0000-0400-000000000000}">
      <formula1>1</formula1>
      <formula2>6</formula2>
    </dataValidation>
    <dataValidation imeMode="halfAlpha" allowBlank="1" showInputMessage="1" showErrorMessage="1" sqref="I6:I8" xr:uid="{00000000-0002-0000-0400-000001000000}"/>
  </dataValidations>
  <pageMargins left="0.70866141732283472" right="0.70866141732283472" top="0.74803149606299213" bottom="0.74803149606299213" header="0.31496062992125984" footer="0.31496062992125984"/>
  <pageSetup paperSize="9" scale="32" orientation="landscape" horizontalDpi="300" verticalDpi="300" r:id="rId1"/>
  <headerFooter>
    <oddHeader>&amp;R(2023年10月版)</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E6679-86CD-48B5-AB6E-D33D3A437EE4}">
  <sheetPr>
    <tabColor rgb="FF92D050"/>
    <pageSetUpPr fitToPage="1"/>
  </sheetPr>
  <dimension ref="A1:AE29"/>
  <sheetViews>
    <sheetView tabSelected="1" view="pageBreakPreview" topLeftCell="A18" zoomScale="55" zoomScaleNormal="115" zoomScaleSheetLayoutView="55" zoomScalePageLayoutView="70" workbookViewId="0">
      <selection activeCell="H27" sqref="H27"/>
    </sheetView>
  </sheetViews>
  <sheetFormatPr defaultColWidth="9" defaultRowHeight="14.1"/>
  <cols>
    <col min="1" max="1" width="4.625" customWidth="1"/>
    <col min="2" max="2" width="6.5" customWidth="1"/>
    <col min="3" max="3" width="12.625" customWidth="1"/>
    <col min="4" max="7" width="12.125" customWidth="1"/>
    <col min="8" max="8" width="25.625" customWidth="1"/>
    <col min="9" max="9" width="24.125" customWidth="1"/>
    <col min="10" max="10" width="10.625" customWidth="1"/>
    <col min="11" max="11" width="4.625" style="88" customWidth="1"/>
    <col min="12" max="12" width="18.125" customWidth="1"/>
    <col min="13" max="13" width="11.5" customWidth="1"/>
    <col min="14" max="14" width="6.625" customWidth="1"/>
    <col min="15" max="15" width="7.5" customWidth="1"/>
    <col min="16" max="16" width="9.625" customWidth="1"/>
    <col min="17" max="17" width="7.5" customWidth="1"/>
    <col min="18" max="18" width="13.125" customWidth="1"/>
    <col min="19" max="21" width="7.125" customWidth="1"/>
    <col min="22" max="22" width="13.625" customWidth="1"/>
    <col min="23" max="23" width="14.125" customWidth="1"/>
    <col min="24" max="24" width="2.625" customWidth="1"/>
    <col min="25" max="25" width="5.625" customWidth="1"/>
    <col min="26" max="26" width="12" customWidth="1"/>
    <col min="27" max="27" width="11.125" customWidth="1"/>
  </cols>
  <sheetData>
    <row r="1" spans="1:26" ht="18" customHeight="1">
      <c r="B1" s="111"/>
      <c r="C1" s="111"/>
      <c r="D1" s="111"/>
      <c r="E1" s="111"/>
      <c r="F1" s="111"/>
      <c r="G1" s="111"/>
      <c r="H1" s="111"/>
      <c r="I1" s="111"/>
      <c r="J1" s="111"/>
      <c r="K1" s="269"/>
      <c r="L1" s="111"/>
      <c r="M1" s="111"/>
      <c r="N1" s="111"/>
      <c r="O1" s="111"/>
      <c r="P1" s="111"/>
      <c r="Q1" s="111"/>
      <c r="R1" s="111"/>
      <c r="S1" s="111"/>
      <c r="T1" s="111"/>
      <c r="U1" s="111"/>
      <c r="V1" s="111"/>
      <c r="W1" s="111"/>
      <c r="X1" s="179" t="s">
        <v>56</v>
      </c>
    </row>
    <row r="2" spans="1:26" ht="35.25" customHeight="1">
      <c r="B2" s="101" t="s">
        <v>0</v>
      </c>
      <c r="C2" s="101"/>
      <c r="D2" s="101"/>
      <c r="E2" s="111"/>
      <c r="F2" s="111"/>
      <c r="G2" s="111"/>
      <c r="H2" s="111"/>
      <c r="I2" s="111"/>
      <c r="J2" s="111"/>
      <c r="K2" s="269"/>
      <c r="L2" s="111"/>
      <c r="M2" s="101"/>
      <c r="N2" s="111"/>
      <c r="O2" s="272"/>
      <c r="P2" s="272"/>
      <c r="Q2" s="272"/>
      <c r="R2" s="272"/>
      <c r="S2" s="272"/>
      <c r="T2" s="272"/>
      <c r="U2" s="272"/>
      <c r="V2" s="272"/>
      <c r="W2" s="272"/>
      <c r="X2" s="111"/>
    </row>
    <row r="3" spans="1:26" ht="30" customHeight="1" thickBot="1">
      <c r="B3" s="273" t="s">
        <v>57</v>
      </c>
      <c r="C3" s="274"/>
      <c r="D3" s="274"/>
      <c r="E3" s="111"/>
      <c r="F3" s="111"/>
      <c r="G3" s="111"/>
      <c r="H3" s="111"/>
      <c r="I3" s="111"/>
      <c r="J3" s="111"/>
      <c r="K3" s="269"/>
      <c r="L3" s="111"/>
      <c r="M3" s="111"/>
      <c r="N3" s="273" t="s">
        <v>58</v>
      </c>
      <c r="O3" s="111"/>
      <c r="P3" s="111"/>
      <c r="Q3" s="111"/>
      <c r="R3" s="111"/>
      <c r="S3" s="111"/>
      <c r="T3" s="111"/>
      <c r="U3" s="111"/>
      <c r="V3" s="111"/>
      <c r="W3" s="111"/>
      <c r="X3" s="111"/>
    </row>
    <row r="4" spans="1:26" s="6" customFormat="1" ht="24" customHeight="1">
      <c r="B4" s="618" t="s">
        <v>1</v>
      </c>
      <c r="C4" s="619"/>
      <c r="D4" s="626" t="s">
        <v>59</v>
      </c>
      <c r="E4" s="627"/>
      <c r="F4" s="628"/>
      <c r="G4" s="610" t="s">
        <v>3</v>
      </c>
      <c r="H4" s="629" t="s">
        <v>4</v>
      </c>
      <c r="I4" s="630"/>
      <c r="J4" s="628" t="s">
        <v>5</v>
      </c>
      <c r="K4" s="275"/>
      <c r="L4" s="616" t="s">
        <v>79</v>
      </c>
      <c r="M4" s="606" t="s">
        <v>60</v>
      </c>
      <c r="N4" s="606"/>
      <c r="O4" s="606"/>
      <c r="P4" s="606"/>
      <c r="Q4" s="606"/>
      <c r="R4" s="606"/>
      <c r="S4" s="606"/>
      <c r="T4" s="606"/>
      <c r="U4" s="607"/>
      <c r="V4" s="608" t="s">
        <v>8</v>
      </c>
      <c r="W4" s="610" t="s">
        <v>9</v>
      </c>
      <c r="Y4" s="111"/>
      <c r="Z4" s="111"/>
    </row>
    <row r="5" spans="1:26" s="4" customFormat="1" ht="36" customHeight="1" thickBot="1">
      <c r="B5" s="620"/>
      <c r="C5" s="621"/>
      <c r="D5" s="276" t="s">
        <v>10</v>
      </c>
      <c r="E5" s="277" t="s">
        <v>11</v>
      </c>
      <c r="F5" s="278" t="s">
        <v>12</v>
      </c>
      <c r="G5" s="617"/>
      <c r="H5" s="276" t="s">
        <v>13</v>
      </c>
      <c r="I5" s="463" t="s">
        <v>14</v>
      </c>
      <c r="J5" s="631"/>
      <c r="K5" s="269"/>
      <c r="L5" s="617"/>
      <c r="M5" s="612" t="s">
        <v>80</v>
      </c>
      <c r="N5" s="612"/>
      <c r="O5" s="613"/>
      <c r="P5" s="614" t="s">
        <v>81</v>
      </c>
      <c r="Q5" s="612"/>
      <c r="R5" s="613"/>
      <c r="S5" s="614" t="s">
        <v>62</v>
      </c>
      <c r="T5" s="612"/>
      <c r="U5" s="615"/>
      <c r="V5" s="609"/>
      <c r="W5" s="611"/>
      <c r="Y5" s="108"/>
      <c r="Z5" s="108"/>
    </row>
    <row r="6" spans="1:26" ht="60" customHeight="1" thickTop="1">
      <c r="B6" s="624"/>
      <c r="C6" s="625"/>
      <c r="D6" s="279"/>
      <c r="E6" s="280"/>
      <c r="F6" s="281" t="str">
        <f>IF(D6="","",E6-D6+1)</f>
        <v/>
      </c>
      <c r="G6" s="464"/>
      <c r="H6" s="282"/>
      <c r="I6" s="283"/>
      <c r="J6" s="284"/>
      <c r="K6" s="285"/>
      <c r="L6" s="312"/>
      <c r="M6" s="130" t="str">
        <f>IF($L6="","",VLOOKUP($L6,宿泊単価表!A:C,3,FALSE))</f>
        <v/>
      </c>
      <c r="N6" s="546" t="str">
        <f>IF($F6="","",$F6-2)</f>
        <v/>
      </c>
      <c r="O6" s="136" t="str">
        <f>IF($F$6="","", M6*N6)</f>
        <v/>
      </c>
      <c r="P6" s="169" t="str">
        <f>IF($L6="","",VLOOKUP($L6,宿泊単価表!A:C,2,FALSE))</f>
        <v/>
      </c>
      <c r="Q6" s="546" t="str">
        <f>N6</f>
        <v/>
      </c>
      <c r="R6" s="136" t="str">
        <f>IF($F6="","", P6*Q6)</f>
        <v/>
      </c>
      <c r="S6" s="635"/>
      <c r="T6" s="636"/>
      <c r="U6" s="637"/>
      <c r="V6" s="286" t="str">
        <f>IF(O6="","",SUM(O6,R6,S6))</f>
        <v/>
      </c>
      <c r="W6" s="287"/>
      <c r="Y6" s="109"/>
      <c r="Z6" s="109"/>
    </row>
    <row r="7" spans="1:26" ht="60" customHeight="1">
      <c r="B7" s="624"/>
      <c r="C7" s="625"/>
      <c r="D7" s="279"/>
      <c r="E7" s="280"/>
      <c r="F7" s="281" t="str">
        <f>IF(D7="","",E7-D7+1)</f>
        <v/>
      </c>
      <c r="G7" s="465"/>
      <c r="H7" s="288"/>
      <c r="I7" s="289"/>
      <c r="J7" s="284"/>
      <c r="K7" s="285"/>
      <c r="L7" s="314"/>
      <c r="M7" s="168" t="str">
        <f>IF($L7="","",VLOOKUP($L7,宿泊単価表!A:C,3,FALSE))</f>
        <v/>
      </c>
      <c r="N7" s="562" t="str">
        <f t="shared" ref="N7:N8" si="0">IF($F7="","",$F7-2)</f>
        <v/>
      </c>
      <c r="O7" s="563" t="str">
        <f>IF($F$7="","", M7*N7)</f>
        <v/>
      </c>
      <c r="P7" s="564" t="str">
        <f>IF($L7="","",VLOOKUP($L7,宿泊単価表!A:C,2,FALSE))</f>
        <v/>
      </c>
      <c r="Q7" s="562" t="str">
        <f t="shared" ref="Q7:Q8" si="1">N7</f>
        <v/>
      </c>
      <c r="R7" s="563" t="str">
        <f t="shared" ref="R7:R8" si="2">IF($F7="","", P7*Q7)</f>
        <v/>
      </c>
      <c r="S7" s="638"/>
      <c r="T7" s="639"/>
      <c r="U7" s="640"/>
      <c r="V7" s="290" t="str">
        <f t="shared" ref="V7:V8" si="3">IF(O7="","",SUM(O7,R7,S7))</f>
        <v/>
      </c>
      <c r="W7" s="291"/>
      <c r="Y7" s="109"/>
      <c r="Z7" s="109"/>
    </row>
    <row r="8" spans="1:26" ht="60" customHeight="1" thickBot="1">
      <c r="B8" s="622"/>
      <c r="C8" s="623"/>
      <c r="D8" s="279"/>
      <c r="E8" s="280"/>
      <c r="F8" s="292" t="str">
        <f>IF(D8="","",E8-D8+1)</f>
        <v/>
      </c>
      <c r="G8" s="293"/>
      <c r="H8" s="294"/>
      <c r="I8" s="295"/>
      <c r="J8" s="296"/>
      <c r="K8" s="285"/>
      <c r="L8" s="316"/>
      <c r="M8" s="150" t="str">
        <f>IF($L8="","",VLOOKUP($L8,宿泊単価表!A:C,3,FALSE))</f>
        <v/>
      </c>
      <c r="N8" s="547" t="str">
        <f t="shared" si="0"/>
        <v/>
      </c>
      <c r="O8" s="156" t="str">
        <f>IF($F$8="","", M8*N8)</f>
        <v/>
      </c>
      <c r="P8" s="565" t="str">
        <f>IF($L8="","",VLOOKUP($L8,宿泊単価表!A:C,2,FALSE))</f>
        <v/>
      </c>
      <c r="Q8" s="547" t="str">
        <f t="shared" si="1"/>
        <v/>
      </c>
      <c r="R8" s="156" t="str">
        <f t="shared" si="2"/>
        <v/>
      </c>
      <c r="S8" s="641"/>
      <c r="T8" s="642"/>
      <c r="U8" s="643"/>
      <c r="V8" s="297" t="str">
        <f t="shared" si="3"/>
        <v/>
      </c>
      <c r="W8" s="298"/>
      <c r="Y8" s="109"/>
      <c r="Z8" s="109"/>
    </row>
    <row r="9" spans="1:26" ht="26.1" customHeight="1" thickBot="1">
      <c r="B9" s="285"/>
      <c r="C9" s="285"/>
      <c r="D9" s="646" t="s">
        <v>21</v>
      </c>
      <c r="E9" s="647"/>
      <c r="F9" s="647"/>
      <c r="G9" s="647"/>
      <c r="H9" s="648"/>
      <c r="I9" s="299">
        <f>SUM(I6:I8)</f>
        <v>0</v>
      </c>
      <c r="J9" s="300"/>
      <c r="K9" s="285"/>
      <c r="L9" s="285"/>
      <c r="M9" s="285"/>
      <c r="N9" s="285"/>
      <c r="O9" s="285"/>
      <c r="P9" s="285"/>
      <c r="Q9" s="285"/>
      <c r="R9" s="285"/>
      <c r="S9" s="646" t="s">
        <v>22</v>
      </c>
      <c r="T9" s="647"/>
      <c r="U9" s="649"/>
      <c r="V9" s="301">
        <f>SUM(V6:V8)</f>
        <v>0</v>
      </c>
      <c r="W9" s="285"/>
      <c r="Y9" s="110"/>
      <c r="Z9" s="110"/>
    </row>
    <row r="10" spans="1:26" ht="46.5" customHeight="1">
      <c r="B10" s="285"/>
      <c r="C10" s="285"/>
      <c r="D10" s="302"/>
      <c r="E10" s="302"/>
      <c r="F10" s="302"/>
      <c r="G10" s="302"/>
      <c r="H10" s="302"/>
      <c r="I10" s="303"/>
      <c r="J10" s="300"/>
      <c r="K10" s="285"/>
      <c r="L10" s="285"/>
      <c r="M10" s="285"/>
      <c r="N10" s="285"/>
      <c r="O10" s="285"/>
      <c r="P10" s="285"/>
      <c r="Q10" s="272"/>
      <c r="R10" s="285"/>
      <c r="S10" s="304"/>
      <c r="T10" s="285"/>
      <c r="U10" s="302"/>
      <c r="V10" s="305"/>
      <c r="W10" s="285"/>
    </row>
    <row r="11" spans="1:26" ht="36" customHeight="1" thickBot="1">
      <c r="B11" s="273" t="s">
        <v>63</v>
      </c>
      <c r="C11" s="304"/>
      <c r="D11" s="304"/>
      <c r="E11" s="302"/>
      <c r="F11" s="302"/>
      <c r="G11" s="302"/>
      <c r="H11" s="302"/>
      <c r="I11" s="302"/>
      <c r="J11" s="303"/>
      <c r="K11" s="300"/>
      <c r="L11" s="285"/>
      <c r="M11" s="285"/>
      <c r="R11" s="285"/>
      <c r="S11" s="285"/>
      <c r="T11" s="306"/>
      <c r="U11" s="306"/>
      <c r="V11" s="306"/>
      <c r="W11" s="303"/>
      <c r="X11" s="285"/>
    </row>
    <row r="12" spans="1:26" ht="36" customHeight="1" thickBot="1">
      <c r="B12" s="653" t="s">
        <v>20</v>
      </c>
      <c r="C12" s="654"/>
      <c r="D12" s="650" t="s">
        <v>64</v>
      </c>
      <c r="E12" s="651"/>
      <c r="F12" s="652"/>
      <c r="G12" s="111"/>
      <c r="H12" s="302"/>
      <c r="I12" s="302"/>
      <c r="J12" s="303"/>
      <c r="K12" s="300"/>
      <c r="L12" s="285"/>
      <c r="M12" s="285"/>
      <c r="R12" s="285"/>
      <c r="S12" s="285"/>
      <c r="T12" s="304"/>
      <c r="U12" s="304"/>
      <c r="V12" s="304"/>
      <c r="W12" s="303"/>
      <c r="X12" s="285"/>
    </row>
    <row r="13" spans="1:26" ht="36" customHeight="1">
      <c r="B13" s="596"/>
      <c r="C13" s="597"/>
      <c r="D13" s="587"/>
      <c r="E13" s="588"/>
      <c r="F13" s="589"/>
      <c r="G13" s="111"/>
      <c r="H13" s="302"/>
      <c r="I13" s="302"/>
      <c r="J13" s="303"/>
      <c r="K13" s="300"/>
      <c r="L13" s="285"/>
      <c r="M13" s="285"/>
      <c r="N13" s="111"/>
      <c r="O13" s="111"/>
      <c r="P13" s="111"/>
      <c r="Q13" s="111"/>
      <c r="R13" s="285"/>
      <c r="S13" s="285"/>
      <c r="T13" s="306"/>
      <c r="U13" s="306"/>
      <c r="V13" s="306"/>
      <c r="W13" s="303"/>
      <c r="X13" s="285"/>
    </row>
    <row r="14" spans="1:26" ht="36" customHeight="1">
      <c r="B14" s="598"/>
      <c r="C14" s="599"/>
      <c r="D14" s="590"/>
      <c r="E14" s="591"/>
      <c r="F14" s="592"/>
      <c r="G14" s="111"/>
      <c r="H14" s="302"/>
      <c r="I14" s="302"/>
      <c r="J14" s="303"/>
      <c r="K14" s="300"/>
      <c r="L14" s="285"/>
      <c r="M14" s="285"/>
      <c r="N14" s="111"/>
      <c r="O14" s="111"/>
      <c r="P14" s="111"/>
      <c r="Q14" s="111"/>
      <c r="R14" s="285"/>
      <c r="S14" s="285"/>
      <c r="T14" s="304"/>
      <c r="U14" s="304"/>
      <c r="V14" s="304"/>
      <c r="W14" s="303"/>
      <c r="X14" s="285"/>
    </row>
    <row r="15" spans="1:26" ht="36" customHeight="1" thickBot="1">
      <c r="B15" s="600"/>
      <c r="C15" s="601"/>
      <c r="D15" s="584"/>
      <c r="E15" s="585"/>
      <c r="F15" s="586"/>
      <c r="G15" s="111"/>
      <c r="H15" s="468"/>
      <c r="I15" s="468"/>
      <c r="J15" s="114"/>
      <c r="K15" s="269"/>
      <c r="L15" s="111"/>
      <c r="M15" s="111"/>
      <c r="N15" s="111"/>
      <c r="O15" s="111"/>
      <c r="P15" s="111"/>
      <c r="Q15" s="111"/>
      <c r="R15" s="111"/>
      <c r="S15" s="111"/>
      <c r="T15" s="111"/>
      <c r="U15" s="111"/>
      <c r="V15" s="468"/>
      <c r="W15" s="111"/>
      <c r="X15" s="111"/>
    </row>
    <row r="16" spans="1:26" ht="36" customHeight="1" thickBot="1">
      <c r="A16" s="111"/>
      <c r="B16" s="644" t="s">
        <v>65</v>
      </c>
      <c r="C16" s="645"/>
      <c r="D16" s="581">
        <f>SUM(D13:F15)</f>
        <v>0</v>
      </c>
      <c r="E16" s="582"/>
      <c r="F16" s="583"/>
      <c r="G16" s="468"/>
      <c r="H16" s="468"/>
      <c r="I16" s="468"/>
      <c r="J16" s="114"/>
      <c r="K16" s="269"/>
      <c r="L16" s="111"/>
      <c r="M16" s="111"/>
      <c r="N16" s="111"/>
      <c r="O16" s="111"/>
      <c r="P16" s="111"/>
      <c r="Q16" s="111"/>
      <c r="R16" s="111"/>
      <c r="S16" s="111"/>
      <c r="T16" s="111"/>
      <c r="U16" s="111"/>
      <c r="V16" s="468"/>
      <c r="W16" s="111"/>
      <c r="X16" s="111"/>
    </row>
    <row r="17" spans="2:31" ht="36" customHeight="1" thickBot="1">
      <c r="B17" s="307"/>
      <c r="C17" s="307"/>
      <c r="D17" s="308"/>
      <c r="E17" s="308"/>
      <c r="F17" s="308"/>
      <c r="G17" s="468"/>
      <c r="H17" s="468"/>
      <c r="I17" s="114"/>
      <c r="J17" s="269"/>
      <c r="K17" s="111"/>
      <c r="L17" s="111"/>
      <c r="M17" s="111"/>
      <c r="N17" s="111"/>
      <c r="O17" s="111"/>
      <c r="P17" s="111"/>
      <c r="Q17" s="111"/>
      <c r="R17" s="111"/>
      <c r="S17" s="111"/>
      <c r="T17" s="111"/>
      <c r="U17" s="468"/>
      <c r="V17" s="111"/>
      <c r="W17" s="111"/>
    </row>
    <row r="18" spans="2:31" ht="36" customHeight="1" thickBot="1">
      <c r="B18" s="593" t="s">
        <v>66</v>
      </c>
      <c r="C18" s="594"/>
      <c r="D18" s="594"/>
      <c r="E18" s="594"/>
      <c r="F18" s="594"/>
      <c r="G18" s="595"/>
      <c r="H18" s="435">
        <f>V9+D16</f>
        <v>0</v>
      </c>
      <c r="I18" s="114"/>
      <c r="J18" s="269"/>
      <c r="K18" s="111"/>
      <c r="L18" s="111"/>
      <c r="M18" s="111"/>
      <c r="N18" s="111"/>
      <c r="O18" s="111"/>
      <c r="P18" s="111"/>
      <c r="Q18" s="111"/>
      <c r="R18" s="111"/>
      <c r="S18" s="111"/>
      <c r="T18" s="111"/>
      <c r="U18" s="468"/>
      <c r="V18" s="111"/>
      <c r="W18" s="111"/>
    </row>
    <row r="19" spans="2:31" ht="36" customHeight="1">
      <c r="B19" s="432"/>
      <c r="C19" s="433"/>
      <c r="D19" s="433"/>
      <c r="E19" s="433"/>
      <c r="F19" s="433"/>
      <c r="G19" s="434"/>
      <c r="H19" s="434"/>
      <c r="I19" s="434"/>
      <c r="J19" s="114"/>
      <c r="K19" s="269"/>
      <c r="L19" s="111"/>
      <c r="M19" s="111"/>
      <c r="N19" s="111"/>
      <c r="O19" s="111"/>
      <c r="P19" s="111"/>
      <c r="Q19" s="111"/>
      <c r="R19" s="111"/>
      <c r="S19" s="111"/>
      <c r="T19" s="111"/>
      <c r="U19" s="111"/>
      <c r="V19" s="468"/>
      <c r="W19" s="111"/>
      <c r="X19" s="111"/>
    </row>
    <row r="20" spans="2:31" ht="93" customHeight="1">
      <c r="B20" s="711" t="s">
        <v>82</v>
      </c>
      <c r="C20" s="712"/>
      <c r="D20" s="712"/>
      <c r="E20" s="712"/>
      <c r="F20" s="712"/>
      <c r="G20" s="712"/>
      <c r="H20" s="712"/>
      <c r="I20" s="712"/>
      <c r="J20" s="712"/>
      <c r="K20" s="712"/>
      <c r="L20" s="712"/>
      <c r="M20" s="712"/>
      <c r="N20" s="712"/>
      <c r="O20" s="712"/>
      <c r="P20" s="712"/>
      <c r="Q20" s="712"/>
      <c r="R20" s="712"/>
      <c r="S20" s="712"/>
      <c r="T20" s="712"/>
      <c r="U20" s="712"/>
      <c r="V20" s="712"/>
      <c r="W20" s="713"/>
      <c r="X20" s="577"/>
      <c r="Y20" s="577"/>
      <c r="Z20" s="577"/>
      <c r="AA20" s="577"/>
      <c r="AB20" s="577"/>
      <c r="AC20" s="577"/>
      <c r="AD20" s="577"/>
      <c r="AE20" s="577"/>
    </row>
    <row r="21" spans="2:31" ht="19.5" customHeight="1">
      <c r="B21" s="111" t="s">
        <v>68</v>
      </c>
      <c r="C21" s="111"/>
      <c r="D21" s="111"/>
      <c r="E21" s="111"/>
      <c r="F21" s="111"/>
      <c r="G21" s="111"/>
      <c r="H21" s="111"/>
      <c r="I21" s="111"/>
      <c r="J21" s="111"/>
      <c r="K21" s="269"/>
      <c r="L21" s="111"/>
      <c r="M21" s="111"/>
      <c r="N21" s="111"/>
      <c r="O21" s="111"/>
      <c r="P21" s="111"/>
      <c r="Q21" s="111"/>
      <c r="R21" s="111"/>
      <c r="S21" s="111"/>
      <c r="T21" s="111"/>
      <c r="U21" s="111"/>
      <c r="V21" s="111"/>
      <c r="W21" s="111"/>
      <c r="X21" s="111"/>
    </row>
    <row r="22" spans="2:31" ht="19.5" customHeight="1">
      <c r="B22" s="111" t="s">
        <v>83</v>
      </c>
      <c r="C22" s="111"/>
      <c r="D22" s="111"/>
      <c r="E22" s="111"/>
      <c r="F22" s="111"/>
      <c r="G22" s="111"/>
      <c r="H22" s="111"/>
      <c r="I22" s="111"/>
      <c r="J22" s="111"/>
      <c r="K22" s="269"/>
      <c r="L22" s="111"/>
      <c r="M22" s="111"/>
      <c r="N22" s="111"/>
      <c r="O22" s="111"/>
      <c r="P22" s="111"/>
      <c r="Q22" s="111"/>
      <c r="R22" s="111"/>
      <c r="S22" s="111"/>
      <c r="T22" s="111"/>
      <c r="U22" s="111"/>
      <c r="V22" s="111"/>
      <c r="W22" s="111"/>
      <c r="X22" s="111"/>
    </row>
    <row r="23" spans="2:31" ht="19.5" customHeight="1">
      <c r="B23" s="111" t="s">
        <v>84</v>
      </c>
      <c r="C23" s="111"/>
      <c r="D23" s="111"/>
      <c r="E23" s="111"/>
      <c r="F23" s="111"/>
      <c r="G23" s="111"/>
      <c r="H23" s="479"/>
      <c r="I23" s="111"/>
      <c r="J23" s="111"/>
      <c r="K23" s="269"/>
      <c r="L23" s="111"/>
      <c r="M23" s="111"/>
      <c r="N23" s="111"/>
      <c r="O23" s="111"/>
      <c r="P23" s="111"/>
      <c r="Q23" s="111"/>
      <c r="R23" s="111"/>
      <c r="S23" s="111"/>
      <c r="T23" s="111"/>
      <c r="U23" s="111"/>
      <c r="V23" s="111"/>
      <c r="W23" s="111"/>
      <c r="X23" s="111"/>
    </row>
    <row r="24" spans="2:31" ht="31.5" customHeight="1">
      <c r="B24" s="605" t="s">
        <v>85</v>
      </c>
      <c r="C24" s="605"/>
      <c r="D24" s="605"/>
      <c r="E24" s="605"/>
      <c r="F24" s="605"/>
      <c r="G24" s="605"/>
      <c r="H24" s="605"/>
      <c r="I24" s="605"/>
      <c r="J24" s="605"/>
      <c r="K24" s="605"/>
      <c r="L24" s="605"/>
      <c r="M24" s="605"/>
      <c r="N24" s="605"/>
      <c r="O24" s="605"/>
      <c r="P24" s="605"/>
      <c r="Q24" s="605"/>
      <c r="R24" s="605"/>
      <c r="S24" s="605"/>
      <c r="T24" s="605"/>
      <c r="U24" s="605"/>
      <c r="V24" s="605"/>
      <c r="W24" s="605"/>
      <c r="X24" s="111"/>
    </row>
    <row r="25" spans="2:31" ht="19.5" customHeight="1">
      <c r="B25" s="111" t="s">
        <v>70</v>
      </c>
      <c r="C25" s="111"/>
      <c r="D25" s="111"/>
      <c r="E25" s="111"/>
      <c r="F25" s="111"/>
      <c r="G25" s="111"/>
      <c r="H25" s="111"/>
      <c r="I25" s="111"/>
      <c r="J25" s="111"/>
      <c r="K25" s="269"/>
      <c r="L25" s="111"/>
      <c r="M25" s="111"/>
      <c r="N25" s="111"/>
      <c r="O25" s="111"/>
      <c r="P25" s="111"/>
      <c r="Q25" s="111"/>
      <c r="R25" s="111"/>
      <c r="S25" s="111"/>
      <c r="T25" s="111"/>
      <c r="U25" s="111"/>
      <c r="V25" s="111"/>
      <c r="W25" s="111"/>
      <c r="X25" s="111"/>
    </row>
    <row r="26" spans="2:31" ht="19.5" customHeight="1">
      <c r="B26" s="111" t="s">
        <v>71</v>
      </c>
      <c r="C26" s="111"/>
      <c r="D26" s="111"/>
      <c r="E26" s="111"/>
      <c r="F26" s="111"/>
      <c r="G26" s="111"/>
      <c r="H26" s="111"/>
      <c r="I26" s="111"/>
      <c r="J26" s="111"/>
      <c r="K26" s="269"/>
      <c r="L26" s="111"/>
      <c r="M26" s="111"/>
      <c r="N26" s="467"/>
      <c r="O26" s="467"/>
      <c r="P26" s="467"/>
      <c r="Q26" s="467"/>
      <c r="R26" s="111"/>
      <c r="S26" s="111"/>
      <c r="T26" s="111"/>
      <c r="U26" s="111"/>
      <c r="V26" s="111"/>
      <c r="W26" s="111"/>
      <c r="X26" s="111"/>
    </row>
    <row r="27" spans="2:31" ht="19.5" customHeight="1">
      <c r="B27" s="111" t="s">
        <v>86</v>
      </c>
      <c r="C27" s="111"/>
      <c r="D27" s="111"/>
      <c r="E27" s="111"/>
      <c r="F27" s="111"/>
      <c r="G27" s="111"/>
      <c r="H27" s="111"/>
      <c r="I27" s="111"/>
      <c r="J27" s="111"/>
      <c r="K27" s="269"/>
      <c r="L27" s="111"/>
      <c r="M27" s="111"/>
      <c r="R27" s="111"/>
      <c r="S27" s="111"/>
      <c r="T27" s="111"/>
      <c r="U27" s="111"/>
      <c r="V27" s="111"/>
      <c r="W27" s="111"/>
      <c r="X27" s="111"/>
    </row>
    <row r="28" spans="2:31" ht="19.5" customHeight="1">
      <c r="B28" s="111" t="s">
        <v>87</v>
      </c>
      <c r="C28" s="111"/>
      <c r="D28" s="111"/>
      <c r="E28" s="111"/>
      <c r="F28" s="111"/>
      <c r="G28" s="111"/>
      <c r="H28" s="111"/>
      <c r="I28" s="111"/>
      <c r="J28" s="111"/>
      <c r="K28" s="269"/>
      <c r="L28" s="111"/>
      <c r="M28" s="111"/>
      <c r="R28" s="111"/>
      <c r="S28" s="111"/>
      <c r="T28" s="111"/>
      <c r="U28" s="111"/>
      <c r="V28" s="111"/>
      <c r="W28" s="111"/>
      <c r="X28" s="111"/>
    </row>
    <row r="29" spans="2:31" ht="106.5" customHeight="1">
      <c r="B29" s="578" t="s">
        <v>74</v>
      </c>
      <c r="C29" s="579"/>
      <c r="D29" s="579"/>
      <c r="E29" s="579"/>
      <c r="F29" s="579"/>
      <c r="G29" s="579"/>
      <c r="H29" s="579"/>
      <c r="I29" s="579"/>
      <c r="J29" s="579"/>
      <c r="K29" s="579"/>
      <c r="L29" s="579"/>
      <c r="M29" s="579"/>
      <c r="N29" s="579"/>
      <c r="O29" s="579"/>
      <c r="P29" s="579"/>
      <c r="Q29" s="579"/>
      <c r="R29" s="579"/>
      <c r="S29" s="579"/>
      <c r="T29" s="579"/>
      <c r="U29" s="579"/>
      <c r="V29" s="579"/>
      <c r="W29" s="467"/>
      <c r="X29" s="111"/>
      <c r="Z29" s="113"/>
    </row>
  </sheetData>
  <mergeCells count="34">
    <mergeCell ref="B18:G18"/>
    <mergeCell ref="B29:V29"/>
    <mergeCell ref="B14:C14"/>
    <mergeCell ref="D14:F14"/>
    <mergeCell ref="B15:C15"/>
    <mergeCell ref="D15:F15"/>
    <mergeCell ref="B16:C16"/>
    <mergeCell ref="D16:F16"/>
    <mergeCell ref="B20:W20"/>
    <mergeCell ref="B24:W24"/>
    <mergeCell ref="D9:H9"/>
    <mergeCell ref="S9:U9"/>
    <mergeCell ref="B12:C12"/>
    <mergeCell ref="D12:F12"/>
    <mergeCell ref="B13:C13"/>
    <mergeCell ref="D13:F13"/>
    <mergeCell ref="B6:C6"/>
    <mergeCell ref="S6:U6"/>
    <mergeCell ref="B7:C7"/>
    <mergeCell ref="S7:U7"/>
    <mergeCell ref="B8:C8"/>
    <mergeCell ref="S8:U8"/>
    <mergeCell ref="M4:U4"/>
    <mergeCell ref="V4:V5"/>
    <mergeCell ref="W4:W5"/>
    <mergeCell ref="M5:O5"/>
    <mergeCell ref="P5:R5"/>
    <mergeCell ref="S5:U5"/>
    <mergeCell ref="L4:L5"/>
    <mergeCell ref="B4:C5"/>
    <mergeCell ref="D4:F4"/>
    <mergeCell ref="G4:G5"/>
    <mergeCell ref="H4:I4"/>
    <mergeCell ref="J4:J5"/>
  </mergeCells>
  <phoneticPr fontId="1"/>
  <dataValidations count="1">
    <dataValidation imeMode="halfAlpha" allowBlank="1" showInputMessage="1" showErrorMessage="1" sqref="I6:I8" xr:uid="{2C2051D7-A107-4A6B-A42E-76B338696C87}"/>
  </dataValidations>
  <pageMargins left="0.70866141732283472" right="0.70866141732283472" top="0.74803149606299213" bottom="0.74803149606299213" header="0.31496062992125984" footer="0.31496062992125984"/>
  <pageSetup paperSize="9" scale="44" orientation="landscape" horizontalDpi="300" verticalDpi="300" r:id="rId1"/>
  <headerFooter>
    <oddHeader>&amp;R(2023年10月版)</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54DF-AE4D-4083-98C4-54CCE73A30A8}">
  <sheetPr>
    <tabColor rgb="FF92D050"/>
    <pageSetUpPr fitToPage="1"/>
  </sheetPr>
  <dimension ref="B1:AE29"/>
  <sheetViews>
    <sheetView view="pageBreakPreview" topLeftCell="A19" zoomScale="55" zoomScaleNormal="115" zoomScaleSheetLayoutView="55" zoomScalePageLayoutView="70" workbookViewId="0">
      <selection activeCell="L7" sqref="L7"/>
    </sheetView>
  </sheetViews>
  <sheetFormatPr defaultColWidth="9" defaultRowHeight="14.1"/>
  <cols>
    <col min="1" max="1" width="4.625" style="111" customWidth="1"/>
    <col min="2" max="2" width="6.5" style="111" customWidth="1"/>
    <col min="3" max="3" width="12.625" style="111" customWidth="1"/>
    <col min="4" max="4" width="12.125" style="111" customWidth="1"/>
    <col min="5" max="5" width="13" style="111" customWidth="1"/>
    <col min="6" max="7" width="12.125" style="111" customWidth="1"/>
    <col min="8" max="9" width="19.125" style="111" customWidth="1"/>
    <col min="10" max="10" width="20.125" style="111" customWidth="1"/>
    <col min="11" max="11" width="4.125" style="269" customWidth="1"/>
    <col min="12" max="12" width="20" style="111" customWidth="1"/>
    <col min="13" max="13" width="10.125" style="111" customWidth="1"/>
    <col min="14" max="14" width="7.625" style="111" customWidth="1"/>
    <col min="15" max="15" width="11.5" style="111" customWidth="1"/>
    <col min="16" max="16" width="12.125" style="111" customWidth="1"/>
    <col min="17" max="17" width="8.625" style="111" customWidth="1"/>
    <col min="18" max="18" width="15.125" style="111" customWidth="1"/>
    <col min="19" max="19" width="12.625" style="111" customWidth="1"/>
    <col min="20" max="20" width="8.125" style="111" customWidth="1"/>
    <col min="21" max="21" width="5.5" style="111" bestFit="1" customWidth="1"/>
    <col min="22" max="22" width="16.125" style="111" customWidth="1"/>
    <col min="23" max="23" width="18.125" style="111" customWidth="1"/>
    <col min="24" max="24" width="4.125" style="111" customWidth="1"/>
    <col min="25" max="25" width="5.625" style="111" customWidth="1"/>
    <col min="26" max="26" width="12" style="111" customWidth="1"/>
    <col min="27" max="27" width="11.125" style="111" customWidth="1"/>
    <col min="28" max="16384" width="9" style="111"/>
  </cols>
  <sheetData>
    <row r="1" spans="2:26" ht="18" customHeight="1">
      <c r="X1" s="179" t="s">
        <v>56</v>
      </c>
    </row>
    <row r="2" spans="2:26" ht="35.25" customHeight="1">
      <c r="B2" s="101" t="s">
        <v>0</v>
      </c>
      <c r="C2" s="101"/>
      <c r="D2" s="101"/>
      <c r="M2" s="101"/>
      <c r="O2" s="272"/>
      <c r="P2" s="272"/>
      <c r="Q2" s="272"/>
      <c r="R2" s="272"/>
      <c r="S2" s="272"/>
      <c r="T2" s="272"/>
      <c r="U2" s="272"/>
      <c r="V2" s="272"/>
      <c r="W2" s="272"/>
    </row>
    <row r="3" spans="2:26" ht="30" customHeight="1" thickBot="1">
      <c r="B3" s="273" t="s">
        <v>57</v>
      </c>
      <c r="C3" s="274"/>
      <c r="D3" s="274"/>
      <c r="N3" s="273" t="s">
        <v>58</v>
      </c>
    </row>
    <row r="4" spans="2:26" s="309" customFormat="1" ht="24" customHeight="1">
      <c r="B4" s="618" t="s">
        <v>1</v>
      </c>
      <c r="C4" s="619"/>
      <c r="D4" s="626" t="s">
        <v>59</v>
      </c>
      <c r="E4" s="627"/>
      <c r="F4" s="628"/>
      <c r="G4" s="610" t="s">
        <v>3</v>
      </c>
      <c r="H4" s="629" t="s">
        <v>4</v>
      </c>
      <c r="I4" s="630"/>
      <c r="J4" s="628" t="s">
        <v>5</v>
      </c>
      <c r="K4" s="275"/>
      <c r="L4" s="714" t="s">
        <v>79</v>
      </c>
      <c r="M4" s="715" t="s">
        <v>60</v>
      </c>
      <c r="N4" s="606"/>
      <c r="O4" s="606"/>
      <c r="P4" s="606"/>
      <c r="Q4" s="606"/>
      <c r="R4" s="606"/>
      <c r="S4" s="606"/>
      <c r="T4" s="606"/>
      <c r="U4" s="607"/>
      <c r="V4" s="608" t="s">
        <v>8</v>
      </c>
      <c r="W4" s="610" t="s">
        <v>9</v>
      </c>
      <c r="Y4" s="111"/>
      <c r="Z4" s="111"/>
    </row>
    <row r="5" spans="2:26" s="310" customFormat="1" ht="36" customHeight="1" thickBot="1">
      <c r="B5" s="620"/>
      <c r="C5" s="621"/>
      <c r="D5" s="276" t="s">
        <v>10</v>
      </c>
      <c r="E5" s="277" t="s">
        <v>11</v>
      </c>
      <c r="F5" s="278" t="s">
        <v>12</v>
      </c>
      <c r="G5" s="617"/>
      <c r="H5" s="276" t="s">
        <v>13</v>
      </c>
      <c r="I5" s="463" t="s">
        <v>14</v>
      </c>
      <c r="J5" s="631"/>
      <c r="K5" s="269"/>
      <c r="L5" s="617"/>
      <c r="M5" s="716" t="s">
        <v>80</v>
      </c>
      <c r="N5" s="612"/>
      <c r="O5" s="613"/>
      <c r="P5" s="614" t="s">
        <v>81</v>
      </c>
      <c r="Q5" s="612"/>
      <c r="R5" s="613"/>
      <c r="S5" s="614" t="s">
        <v>62</v>
      </c>
      <c r="T5" s="612"/>
      <c r="U5" s="615"/>
      <c r="V5" s="609"/>
      <c r="W5" s="611"/>
      <c r="Y5" s="108"/>
      <c r="Z5" s="108"/>
    </row>
    <row r="6" spans="2:26" ht="60" customHeight="1" thickTop="1">
      <c r="B6" s="624"/>
      <c r="C6" s="625"/>
      <c r="D6" s="279"/>
      <c r="E6" s="280"/>
      <c r="F6" s="281" t="str">
        <f>IF(D6="","",E6-D6+1)</f>
        <v/>
      </c>
      <c r="G6" s="464"/>
      <c r="H6" s="282"/>
      <c r="I6" s="283"/>
      <c r="J6" s="284"/>
      <c r="K6" s="285"/>
      <c r="L6" s="312"/>
      <c r="M6" s="130" t="str">
        <f>IF($L6="","",VLOOKUP($L6,宿泊単価表!A:C,3,FALSE))</f>
        <v/>
      </c>
      <c r="N6" s="546" t="str">
        <f>IF($F6="","", $F6-1)</f>
        <v/>
      </c>
      <c r="O6" s="136" t="str">
        <f>IF($F$6="","", M6*N6)</f>
        <v/>
      </c>
      <c r="P6" s="137" t="str">
        <f>IF($L6="","",VLOOKUP($L6,宿泊単価表!A:C,2,FALSE))</f>
        <v/>
      </c>
      <c r="Q6" s="546" t="str">
        <f>N6</f>
        <v/>
      </c>
      <c r="R6" s="136" t="str">
        <f>IF($F6="","", P6*Q6)</f>
        <v/>
      </c>
      <c r="S6" s="635"/>
      <c r="T6" s="636"/>
      <c r="U6" s="637"/>
      <c r="V6" s="286" t="str">
        <f>IF(O6="","",SUM(O6,R6,S6))</f>
        <v/>
      </c>
      <c r="W6" s="312"/>
      <c r="Y6" s="109"/>
      <c r="Z6" s="109"/>
    </row>
    <row r="7" spans="2:26" ht="60" customHeight="1">
      <c r="B7" s="624"/>
      <c r="C7" s="625"/>
      <c r="D7" s="279"/>
      <c r="E7" s="280"/>
      <c r="F7" s="281" t="str">
        <f>IF(D7="","",E7-D7+1)</f>
        <v/>
      </c>
      <c r="G7" s="465"/>
      <c r="H7" s="282"/>
      <c r="I7" s="283"/>
      <c r="J7" s="284"/>
      <c r="K7" s="285"/>
      <c r="L7" s="314"/>
      <c r="M7" s="168" t="str">
        <f>IF($L7="","",VLOOKUP($L7,宿泊単価表!A:C,3,FALSE))</f>
        <v/>
      </c>
      <c r="N7" s="562" t="str">
        <f>IF($F7="","", $F7-1)</f>
        <v/>
      </c>
      <c r="O7" s="563" t="str">
        <f>IF($F$7="","", M7*N7)</f>
        <v/>
      </c>
      <c r="P7" s="566" t="str">
        <f>IF($L7="","",VLOOKUP($L7,宿泊単価表!A:C,2,FALSE))</f>
        <v/>
      </c>
      <c r="Q7" s="562" t="str">
        <f t="shared" ref="Q7:Q8" si="0">N7</f>
        <v/>
      </c>
      <c r="R7" s="563" t="str">
        <f t="shared" ref="R7:R8" si="1">IF($F7="","", P7*Q7)</f>
        <v/>
      </c>
      <c r="S7" s="638"/>
      <c r="T7" s="639"/>
      <c r="U7" s="640"/>
      <c r="V7" s="290" t="str">
        <f t="shared" ref="V7:V8" si="2">IF(O7="","",SUM(O7,R7,S7))</f>
        <v/>
      </c>
      <c r="W7" s="314"/>
      <c r="Y7" s="109"/>
      <c r="Z7" s="109"/>
    </row>
    <row r="8" spans="2:26" ht="60" customHeight="1" thickBot="1">
      <c r="B8" s="622"/>
      <c r="C8" s="623"/>
      <c r="D8" s="279"/>
      <c r="E8" s="280"/>
      <c r="F8" s="292" t="str">
        <f>IF(D8="","",E8-D8+1)</f>
        <v/>
      </c>
      <c r="G8" s="293"/>
      <c r="H8" s="282"/>
      <c r="I8" s="568"/>
      <c r="J8" s="296"/>
      <c r="K8" s="285"/>
      <c r="L8" s="316"/>
      <c r="M8" s="150" t="str">
        <f>IF($L8="","",VLOOKUP($L8,宿泊単価表!A:C,3,FALSE))</f>
        <v/>
      </c>
      <c r="N8" s="547" t="str">
        <f>IF($F8="","", $F8-1)</f>
        <v/>
      </c>
      <c r="O8" s="156" t="str">
        <f>IF($F$8="","", M8*N8)</f>
        <v/>
      </c>
      <c r="P8" s="567" t="str">
        <f>IF($L8="","",VLOOKUP($L8,宿泊単価表!A:C,2,FALSE))</f>
        <v/>
      </c>
      <c r="Q8" s="547" t="str">
        <f t="shared" si="0"/>
        <v/>
      </c>
      <c r="R8" s="156" t="str">
        <f t="shared" si="1"/>
        <v/>
      </c>
      <c r="S8" s="641"/>
      <c r="T8" s="642"/>
      <c r="U8" s="643"/>
      <c r="V8" s="297" t="str">
        <f t="shared" si="2"/>
        <v/>
      </c>
      <c r="W8" s="316"/>
      <c r="Y8" s="109"/>
      <c r="Z8" s="109"/>
    </row>
    <row r="9" spans="2:26" ht="36" customHeight="1" thickBot="1">
      <c r="B9" s="285"/>
      <c r="C9" s="285"/>
      <c r="D9" s="646" t="s">
        <v>21</v>
      </c>
      <c r="E9" s="647"/>
      <c r="F9" s="647"/>
      <c r="G9" s="647"/>
      <c r="H9" s="648"/>
      <c r="I9" s="299">
        <f>SUM(I6:I8)</f>
        <v>0</v>
      </c>
      <c r="J9" s="300"/>
      <c r="K9" s="285"/>
      <c r="L9" s="285"/>
      <c r="M9" s="285"/>
      <c r="N9" s="285"/>
      <c r="O9" s="285"/>
      <c r="P9" s="285"/>
      <c r="Q9" s="285"/>
      <c r="R9" s="285"/>
      <c r="S9" s="646" t="s">
        <v>22</v>
      </c>
      <c r="T9" s="647"/>
      <c r="U9" s="649"/>
      <c r="V9" s="301">
        <f>SUM(V6:V8)</f>
        <v>0</v>
      </c>
      <c r="W9" s="285"/>
      <c r="Y9" s="317"/>
      <c r="Z9" s="317"/>
    </row>
    <row r="10" spans="2:26" ht="36" customHeight="1">
      <c r="B10" s="285"/>
      <c r="C10" s="285"/>
      <c r="D10" s="285"/>
      <c r="E10" s="302"/>
      <c r="F10" s="302"/>
      <c r="G10" s="302"/>
      <c r="H10" s="302"/>
      <c r="I10" s="302"/>
      <c r="J10" s="303"/>
      <c r="K10" s="300"/>
      <c r="L10" s="285"/>
      <c r="M10" s="285"/>
      <c r="N10" s="285"/>
      <c r="O10" s="285"/>
      <c r="P10" s="285"/>
      <c r="Q10" s="285"/>
      <c r="R10" s="285"/>
      <c r="S10" s="285"/>
      <c r="T10" s="304"/>
      <c r="U10" s="285"/>
      <c r="V10" s="302"/>
      <c r="W10" s="305"/>
      <c r="X10" s="285"/>
    </row>
    <row r="11" spans="2:26" ht="36" customHeight="1" thickBot="1">
      <c r="B11" s="273" t="s">
        <v>63</v>
      </c>
      <c r="C11" s="304"/>
      <c r="D11" s="304"/>
      <c r="E11" s="302"/>
      <c r="F11" s="302"/>
      <c r="G11" s="302"/>
      <c r="H11" s="302"/>
      <c r="I11" s="302"/>
      <c r="J11" s="303"/>
      <c r="K11" s="300"/>
      <c r="L11" s="285"/>
      <c r="M11" s="285"/>
      <c r="N11" s="285"/>
      <c r="O11" s="306"/>
      <c r="P11" s="306"/>
      <c r="Q11" s="303"/>
    </row>
    <row r="12" spans="2:26" ht="36" customHeight="1" thickBot="1">
      <c r="B12" s="653" t="s">
        <v>20</v>
      </c>
      <c r="C12" s="654"/>
      <c r="D12" s="650" t="s">
        <v>64</v>
      </c>
      <c r="E12" s="651"/>
      <c r="F12" s="652"/>
      <c r="H12" s="302"/>
      <c r="I12" s="302"/>
      <c r="J12" s="303"/>
      <c r="K12" s="300"/>
      <c r="L12" s="285"/>
      <c r="M12" s="285"/>
      <c r="N12" s="285"/>
      <c r="O12" s="304"/>
      <c r="P12" s="304"/>
      <c r="Q12" s="303"/>
    </row>
    <row r="13" spans="2:26" ht="36" customHeight="1">
      <c r="B13" s="596"/>
      <c r="C13" s="597"/>
      <c r="D13" s="587"/>
      <c r="E13" s="588"/>
      <c r="F13" s="589"/>
      <c r="H13" s="302"/>
      <c r="I13" s="302"/>
      <c r="J13" s="303"/>
      <c r="K13" s="300"/>
      <c r="L13" s="285"/>
      <c r="M13" s="285"/>
      <c r="N13" s="285"/>
    </row>
    <row r="14" spans="2:26" ht="36" customHeight="1">
      <c r="B14" s="598"/>
      <c r="C14" s="599"/>
      <c r="D14" s="590"/>
      <c r="E14" s="591"/>
      <c r="F14" s="592"/>
      <c r="H14" s="302"/>
      <c r="I14" s="302"/>
      <c r="J14" s="303"/>
      <c r="K14" s="300"/>
      <c r="L14" s="285"/>
      <c r="M14" s="285"/>
      <c r="N14" s="285"/>
    </row>
    <row r="15" spans="2:26" ht="36" customHeight="1" thickBot="1">
      <c r="B15" s="600"/>
      <c r="C15" s="601"/>
      <c r="D15" s="704"/>
      <c r="E15" s="705"/>
      <c r="F15" s="706"/>
      <c r="H15" s="468"/>
      <c r="I15" s="468"/>
      <c r="J15" s="114"/>
    </row>
    <row r="16" spans="2:26" ht="36" customHeight="1" thickBot="1">
      <c r="B16" s="644" t="s">
        <v>65</v>
      </c>
      <c r="C16" s="645"/>
      <c r="D16" s="581">
        <f>SUM(D13:F15)</f>
        <v>0</v>
      </c>
      <c r="E16" s="582"/>
      <c r="F16" s="583"/>
      <c r="G16" s="468"/>
      <c r="H16" s="468"/>
      <c r="I16" s="468"/>
      <c r="J16" s="114"/>
      <c r="V16" s="468"/>
    </row>
    <row r="17" spans="2:31" customFormat="1" ht="36" customHeight="1" thickBot="1">
      <c r="B17" s="307"/>
      <c r="C17" s="307"/>
      <c r="D17" s="308"/>
      <c r="E17" s="308"/>
      <c r="F17" s="308"/>
      <c r="G17" s="468"/>
      <c r="H17" s="468"/>
      <c r="I17" s="114"/>
      <c r="J17" s="269"/>
      <c r="K17" s="111"/>
      <c r="L17" s="111"/>
      <c r="M17" s="111"/>
      <c r="N17" s="111"/>
      <c r="O17" s="111"/>
      <c r="P17" s="111"/>
      <c r="Q17" s="111"/>
      <c r="R17" s="111"/>
      <c r="S17" s="111"/>
      <c r="T17" s="111"/>
      <c r="U17" s="468"/>
      <c r="V17" s="111"/>
      <c r="W17" s="111"/>
    </row>
    <row r="18" spans="2:31" customFormat="1" ht="36" customHeight="1" thickBot="1">
      <c r="B18" s="707" t="s">
        <v>66</v>
      </c>
      <c r="C18" s="708"/>
      <c r="D18" s="708"/>
      <c r="E18" s="708"/>
      <c r="F18" s="708"/>
      <c r="G18" s="709"/>
      <c r="H18" s="436">
        <f>V9+D16</f>
        <v>0</v>
      </c>
      <c r="I18" s="114"/>
      <c r="J18" s="269"/>
      <c r="K18" s="111"/>
      <c r="L18" s="111"/>
      <c r="M18" s="111"/>
      <c r="N18" s="111"/>
      <c r="O18" s="111"/>
      <c r="P18" s="111"/>
      <c r="Q18" s="111"/>
      <c r="R18" s="111"/>
      <c r="S18" s="111"/>
      <c r="T18" s="111"/>
      <c r="U18" s="468"/>
      <c r="V18" s="111"/>
      <c r="W18" s="111"/>
    </row>
    <row r="19" spans="2:31" customFormat="1" ht="36" customHeight="1">
      <c r="B19" s="432"/>
      <c r="C19" s="433"/>
      <c r="D19" s="433"/>
      <c r="E19" s="433"/>
      <c r="F19" s="433"/>
      <c r="G19" s="434"/>
      <c r="H19" s="434"/>
      <c r="I19" s="434"/>
      <c r="J19" s="114"/>
      <c r="K19" s="269"/>
      <c r="L19" s="111"/>
      <c r="M19" s="111"/>
      <c r="N19" s="111"/>
      <c r="O19" s="111"/>
      <c r="P19" s="111"/>
      <c r="Q19" s="111"/>
      <c r="R19" s="111"/>
      <c r="S19" s="111"/>
      <c r="T19" s="111"/>
      <c r="U19" s="111"/>
      <c r="V19" s="468"/>
      <c r="W19" s="111"/>
      <c r="X19" s="111"/>
    </row>
    <row r="20" spans="2:31" customFormat="1" ht="130.5" customHeight="1">
      <c r="B20" s="711" t="s">
        <v>88</v>
      </c>
      <c r="C20" s="712"/>
      <c r="D20" s="712"/>
      <c r="E20" s="712"/>
      <c r="F20" s="712"/>
      <c r="G20" s="712"/>
      <c r="H20" s="712"/>
      <c r="I20" s="712"/>
      <c r="J20" s="712"/>
      <c r="K20" s="712"/>
      <c r="L20" s="712"/>
      <c r="M20" s="712"/>
      <c r="N20" s="712"/>
      <c r="O20" s="712"/>
      <c r="P20" s="712"/>
      <c r="Q20" s="712"/>
      <c r="R20" s="712"/>
      <c r="S20" s="712"/>
      <c r="T20" s="712"/>
      <c r="U20" s="712"/>
      <c r="V20" s="712"/>
      <c r="W20" s="713"/>
      <c r="X20" s="577"/>
      <c r="Y20" s="577"/>
      <c r="Z20" s="577"/>
      <c r="AA20" s="577"/>
      <c r="AB20" s="577"/>
      <c r="AC20" s="577"/>
      <c r="AD20" s="577"/>
      <c r="AE20" s="577"/>
    </row>
    <row r="21" spans="2:31" ht="22.5" customHeight="1">
      <c r="B21" s="111" t="s">
        <v>68</v>
      </c>
    </row>
    <row r="22" spans="2:31" ht="22.5" customHeight="1">
      <c r="B22" s="111" t="s">
        <v>26</v>
      </c>
    </row>
    <row r="23" spans="2:31" ht="22.5" customHeight="1">
      <c r="B23" s="111" t="s">
        <v>27</v>
      </c>
    </row>
    <row r="24" spans="2:31" ht="42.6" customHeight="1">
      <c r="B24" s="605" t="s">
        <v>89</v>
      </c>
      <c r="C24" s="605"/>
      <c r="D24" s="605"/>
      <c r="E24" s="605"/>
      <c r="F24" s="605"/>
      <c r="G24" s="605"/>
      <c r="H24" s="605"/>
      <c r="I24" s="605"/>
      <c r="J24" s="605"/>
      <c r="K24" s="605"/>
      <c r="L24" s="605"/>
      <c r="M24" s="605"/>
      <c r="N24" s="605"/>
      <c r="O24" s="605"/>
      <c r="P24" s="605"/>
      <c r="Q24" s="605"/>
      <c r="R24" s="605"/>
      <c r="S24" s="605"/>
      <c r="T24" s="605"/>
      <c r="U24" s="605"/>
      <c r="V24" s="605"/>
      <c r="W24" s="605"/>
    </row>
    <row r="25" spans="2:31" ht="22.5" customHeight="1">
      <c r="B25" s="111" t="s">
        <v>70</v>
      </c>
    </row>
    <row r="26" spans="2:31" ht="22.5" customHeight="1">
      <c r="B26" s="111" t="s">
        <v>71</v>
      </c>
    </row>
    <row r="27" spans="2:31" ht="22.5" customHeight="1">
      <c r="B27" s="111" t="s">
        <v>86</v>
      </c>
    </row>
    <row r="28" spans="2:31" ht="22.5" customHeight="1">
      <c r="B28" s="111" t="s">
        <v>87</v>
      </c>
    </row>
    <row r="29" spans="2:31" ht="111.6" customHeight="1">
      <c r="B29" s="578" t="s">
        <v>74</v>
      </c>
      <c r="C29" s="579"/>
      <c r="D29" s="579"/>
      <c r="E29" s="579"/>
      <c r="F29" s="579"/>
      <c r="G29" s="579"/>
      <c r="H29" s="579"/>
      <c r="I29" s="579"/>
      <c r="J29" s="579"/>
      <c r="K29" s="579"/>
      <c r="L29" s="579"/>
      <c r="M29" s="579"/>
      <c r="N29" s="579"/>
      <c r="O29" s="579"/>
      <c r="P29" s="579"/>
      <c r="Q29" s="579"/>
      <c r="R29" s="579"/>
      <c r="S29" s="579"/>
      <c r="T29" s="579"/>
      <c r="U29" s="579"/>
      <c r="V29" s="579"/>
    </row>
  </sheetData>
  <mergeCells count="34">
    <mergeCell ref="B18:G18"/>
    <mergeCell ref="B29:V29"/>
    <mergeCell ref="B14:C14"/>
    <mergeCell ref="D14:F14"/>
    <mergeCell ref="B15:C15"/>
    <mergeCell ref="D15:F15"/>
    <mergeCell ref="B16:C16"/>
    <mergeCell ref="D16:F16"/>
    <mergeCell ref="B20:W20"/>
    <mergeCell ref="B24:W24"/>
    <mergeCell ref="D9:H9"/>
    <mergeCell ref="S9:U9"/>
    <mergeCell ref="B12:C12"/>
    <mergeCell ref="D12:F12"/>
    <mergeCell ref="B13:C13"/>
    <mergeCell ref="D13:F13"/>
    <mergeCell ref="B6:C6"/>
    <mergeCell ref="S6:U6"/>
    <mergeCell ref="B7:C7"/>
    <mergeCell ref="S7:U7"/>
    <mergeCell ref="B8:C8"/>
    <mergeCell ref="S8:U8"/>
    <mergeCell ref="M4:U4"/>
    <mergeCell ref="V4:V5"/>
    <mergeCell ref="W4:W5"/>
    <mergeCell ref="M5:O5"/>
    <mergeCell ref="P5:R5"/>
    <mergeCell ref="S5:U5"/>
    <mergeCell ref="L4:L5"/>
    <mergeCell ref="B4:C5"/>
    <mergeCell ref="D4:F4"/>
    <mergeCell ref="G4:G5"/>
    <mergeCell ref="H4:I4"/>
    <mergeCell ref="J4:J5"/>
  </mergeCells>
  <phoneticPr fontId="1"/>
  <dataValidations count="1">
    <dataValidation imeMode="halfAlpha" allowBlank="1" showInputMessage="1" showErrorMessage="1" sqref="I6:I8" xr:uid="{94396FD6-B10F-4B4E-8274-56D7400EAD06}"/>
  </dataValidations>
  <pageMargins left="0.70866141732283472" right="0.70866141732283472" top="0.74803149606299213" bottom="0.74803149606299213" header="0.31496062992125984" footer="0.31496062992125984"/>
  <pageSetup paperSize="9" scale="40" orientation="landscape" horizontalDpi="300" verticalDpi="300" r:id="rId1"/>
  <headerFooter>
    <oddHeader>&amp;R(2023年10月版)</oddHead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8"/>
  <sheetViews>
    <sheetView view="pageBreakPreview" zoomScale="90" zoomScaleNormal="100" zoomScaleSheetLayoutView="90" workbookViewId="0">
      <selection activeCell="B13" sqref="B13:H13"/>
    </sheetView>
  </sheetViews>
  <sheetFormatPr defaultRowHeight="14.1"/>
  <cols>
    <col min="1" max="1" width="2.625" customWidth="1"/>
    <col min="2" max="2" width="36.625" customWidth="1"/>
    <col min="3" max="3" width="20.625" customWidth="1"/>
    <col min="4" max="4" width="8.625" customWidth="1"/>
    <col min="5" max="5" width="20.625" customWidth="1"/>
    <col min="6" max="6" width="8.625" customWidth="1"/>
    <col min="7" max="7" width="16.125" customWidth="1"/>
    <col min="8" max="8" width="14.625" customWidth="1"/>
    <col min="9" max="9" width="3.625" customWidth="1"/>
    <col min="10" max="10" width="19.625" customWidth="1"/>
    <col min="14" max="14" width="17.625" customWidth="1"/>
  </cols>
  <sheetData>
    <row r="1" spans="1:10" ht="24" customHeight="1">
      <c r="A1" s="111"/>
      <c r="B1" s="111"/>
      <c r="C1" s="111"/>
      <c r="D1" s="111"/>
      <c r="E1" s="111"/>
      <c r="F1" s="111"/>
      <c r="G1" s="111"/>
      <c r="H1" s="179" t="s">
        <v>90</v>
      </c>
    </row>
    <row r="2" spans="1:10" ht="24" customHeight="1">
      <c r="A2" s="111"/>
      <c r="B2" s="717" t="s">
        <v>91</v>
      </c>
      <c r="C2" s="717"/>
      <c r="D2" s="717"/>
      <c r="E2" s="717"/>
      <c r="F2" s="717"/>
      <c r="G2" s="717"/>
      <c r="H2" s="717"/>
    </row>
    <row r="3" spans="1:10" ht="12" customHeight="1" thickBot="1">
      <c r="A3" s="111"/>
      <c r="B3" s="111"/>
      <c r="C3" s="111"/>
      <c r="D3" s="111"/>
      <c r="E3" s="111"/>
      <c r="F3" s="111"/>
      <c r="G3" s="111"/>
      <c r="H3" s="179"/>
    </row>
    <row r="4" spans="1:10" ht="24" customHeight="1" thickBot="1">
      <c r="A4" s="111"/>
      <c r="B4" s="318"/>
      <c r="C4" s="719" t="s">
        <v>92</v>
      </c>
      <c r="D4" s="719"/>
      <c r="E4" s="719" t="s">
        <v>93</v>
      </c>
      <c r="F4" s="719"/>
      <c r="G4" s="723" t="s">
        <v>94</v>
      </c>
      <c r="H4" s="724"/>
    </row>
    <row r="5" spans="1:10" ht="24" customHeight="1" thickTop="1">
      <c r="A5" s="111"/>
      <c r="B5" s="319" t="s">
        <v>95</v>
      </c>
      <c r="C5" s="329"/>
      <c r="D5" s="320" t="s">
        <v>96</v>
      </c>
      <c r="E5" s="331"/>
      <c r="F5" s="320" t="s">
        <v>96</v>
      </c>
      <c r="G5" s="725"/>
      <c r="H5" s="726"/>
    </row>
    <row r="6" spans="1:10" ht="24" customHeight="1">
      <c r="A6" s="111"/>
      <c r="B6" s="321" t="s">
        <v>97</v>
      </c>
      <c r="C6" s="448">
        <f>C10+C11</f>
        <v>0</v>
      </c>
      <c r="D6" s="322" t="s">
        <v>98</v>
      </c>
      <c r="E6" s="448">
        <f>E10+E11</f>
        <v>0</v>
      </c>
      <c r="F6" s="322" t="s">
        <v>98</v>
      </c>
      <c r="G6" s="727"/>
      <c r="H6" s="728"/>
    </row>
    <row r="7" spans="1:10" ht="24" customHeight="1">
      <c r="A7" s="111"/>
      <c r="B7" s="321" t="s">
        <v>99</v>
      </c>
      <c r="C7" s="330"/>
      <c r="D7" s="322" t="s">
        <v>100</v>
      </c>
      <c r="E7" s="443">
        <f>C8*E8+G8*1000</f>
        <v>0</v>
      </c>
      <c r="F7" s="322" t="s">
        <v>100</v>
      </c>
      <c r="G7" s="727"/>
      <c r="H7" s="728" t="s">
        <v>101</v>
      </c>
    </row>
    <row r="8" spans="1:10" ht="29.1" customHeight="1">
      <c r="A8" s="111"/>
      <c r="B8" s="428" t="s">
        <v>102</v>
      </c>
      <c r="C8" s="442"/>
      <c r="D8" s="429" t="s">
        <v>103</v>
      </c>
      <c r="E8" s="449">
        <f>E6</f>
        <v>0</v>
      </c>
      <c r="F8" s="444" t="s">
        <v>104</v>
      </c>
      <c r="G8" s="441"/>
      <c r="H8" s="430" t="s">
        <v>105</v>
      </c>
    </row>
    <row r="9" spans="1:10" ht="24" customHeight="1">
      <c r="A9" s="111"/>
      <c r="B9" s="720" t="s">
        <v>106</v>
      </c>
      <c r="C9" s="721"/>
      <c r="D9" s="721"/>
      <c r="E9" s="721"/>
      <c r="F9" s="721"/>
      <c r="G9" s="721"/>
      <c r="H9" s="722"/>
    </row>
    <row r="10" spans="1:10" ht="24" customHeight="1">
      <c r="A10" s="111"/>
      <c r="B10" s="321" t="s">
        <v>107</v>
      </c>
      <c r="C10" s="445"/>
      <c r="D10" s="322" t="s">
        <v>98</v>
      </c>
      <c r="E10" s="447"/>
      <c r="F10" s="322" t="s">
        <v>98</v>
      </c>
      <c r="G10" s="727"/>
      <c r="H10" s="728"/>
      <c r="J10" s="103"/>
    </row>
    <row r="11" spans="1:10" ht="24" customHeight="1" thickBot="1">
      <c r="A11" s="111"/>
      <c r="B11" s="480" t="s">
        <v>108</v>
      </c>
      <c r="C11" s="446"/>
      <c r="D11" s="425" t="s">
        <v>98</v>
      </c>
      <c r="E11" s="446"/>
      <c r="F11" s="425" t="s">
        <v>98</v>
      </c>
      <c r="G11" s="729"/>
      <c r="H11" s="730"/>
    </row>
    <row r="12" spans="1:10" ht="24" customHeight="1">
      <c r="A12" s="111"/>
      <c r="B12" s="111"/>
      <c r="C12" s="111"/>
      <c r="D12" s="111"/>
      <c r="E12" s="111"/>
      <c r="F12" s="111"/>
      <c r="G12" s="111"/>
      <c r="H12" s="111"/>
    </row>
    <row r="13" spans="1:10" ht="70.5" customHeight="1">
      <c r="A13" s="111"/>
      <c r="B13" s="718" t="s">
        <v>109</v>
      </c>
      <c r="C13" s="718"/>
      <c r="D13" s="718"/>
      <c r="E13" s="718"/>
      <c r="F13" s="718"/>
      <c r="G13" s="718"/>
      <c r="H13" s="718"/>
      <c r="J13" s="113"/>
    </row>
    <row r="14" spans="1:10" ht="13.5" customHeight="1">
      <c r="A14" s="111"/>
      <c r="B14" s="323"/>
      <c r="C14" s="323"/>
      <c r="D14" s="323"/>
      <c r="E14" s="323"/>
      <c r="F14" s="323"/>
      <c r="G14" s="323"/>
      <c r="H14" s="323"/>
    </row>
    <row r="15" spans="1:10" ht="24" customHeight="1">
      <c r="B15" s="128"/>
      <c r="C15" s="128"/>
      <c r="D15" s="128"/>
      <c r="E15" s="128"/>
      <c r="F15" s="128"/>
      <c r="G15" s="128"/>
      <c r="H15" s="128"/>
    </row>
    <row r="16" spans="1:10" ht="24" customHeight="1"/>
    <row r="17" ht="24" customHeight="1"/>
    <row r="18" ht="24" customHeight="1"/>
  </sheetData>
  <mergeCells count="11">
    <mergeCell ref="B2:H2"/>
    <mergeCell ref="B13:H13"/>
    <mergeCell ref="C4:D4"/>
    <mergeCell ref="E4:F4"/>
    <mergeCell ref="B9:H9"/>
    <mergeCell ref="G4:H4"/>
    <mergeCell ref="G5:H5"/>
    <mergeCell ref="G6:H6"/>
    <mergeCell ref="G7:H7"/>
    <mergeCell ref="G10:H10"/>
    <mergeCell ref="G11:H11"/>
  </mergeCells>
  <phoneticPr fontId="1"/>
  <pageMargins left="0.70866141732283472" right="0.70866141732283472" top="0.74803149606299213" bottom="0.74803149606299213" header="0.31496062992125984" footer="0.31496062992125984"/>
  <pageSetup paperSize="9" scale="90" orientation="landscape" horizontalDpi="300" verticalDpi="300" r:id="rId1"/>
  <headerFooter>
    <oddHeader>&amp;R(2023年10月版)</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16"/>
  <sheetViews>
    <sheetView view="pageBreakPreview" zoomScaleNormal="100" zoomScaleSheetLayoutView="100" workbookViewId="0">
      <selection activeCell="B12" sqref="B12"/>
    </sheetView>
  </sheetViews>
  <sheetFormatPr defaultColWidth="9" defaultRowHeight="14.1"/>
  <cols>
    <col min="1" max="1" width="25.5" style="231" customWidth="1"/>
    <col min="2" max="12" width="9.125" style="231" customWidth="1"/>
    <col min="13" max="13" width="15.625" style="231" customWidth="1"/>
    <col min="14" max="14" width="4.625" style="231" customWidth="1"/>
    <col min="15" max="16384" width="9" style="231"/>
  </cols>
  <sheetData>
    <row r="1" spans="1:13" ht="18" customHeight="1">
      <c r="M1" s="232" t="s">
        <v>110</v>
      </c>
    </row>
    <row r="2" spans="1:13" ht="24" customHeight="1">
      <c r="A2" s="732" t="s">
        <v>111</v>
      </c>
      <c r="B2" s="732"/>
      <c r="C2" s="732"/>
      <c r="D2" s="732"/>
      <c r="E2" s="732"/>
      <c r="F2" s="732"/>
      <c r="G2" s="732"/>
      <c r="H2" s="732"/>
      <c r="I2" s="732"/>
      <c r="J2" s="732"/>
      <c r="K2" s="732"/>
      <c r="L2" s="732"/>
      <c r="M2" s="732"/>
    </row>
    <row r="3" spans="1:13" ht="15" customHeight="1" thickBot="1"/>
    <row r="4" spans="1:13" ht="24" customHeight="1" thickBot="1">
      <c r="A4" s="733" t="s">
        <v>112</v>
      </c>
      <c r="B4" s="735" t="s">
        <v>113</v>
      </c>
      <c r="C4" s="736"/>
      <c r="D4" s="736"/>
      <c r="E4" s="736"/>
      <c r="F4" s="736"/>
      <c r="G4" s="736"/>
      <c r="H4" s="736"/>
      <c r="I4" s="736"/>
      <c r="J4" s="736"/>
      <c r="K4" s="736"/>
      <c r="L4" s="737"/>
      <c r="M4" s="741" t="s">
        <v>114</v>
      </c>
    </row>
    <row r="5" spans="1:13" ht="24" customHeight="1" thickBot="1">
      <c r="A5" s="734"/>
      <c r="B5" s="233">
        <v>43983</v>
      </c>
      <c r="C5" s="233">
        <v>44013</v>
      </c>
      <c r="D5" s="233">
        <v>44044</v>
      </c>
      <c r="E5" s="234">
        <v>44075</v>
      </c>
      <c r="F5" s="233">
        <v>44105</v>
      </c>
      <c r="G5" s="233">
        <v>44136</v>
      </c>
      <c r="H5" s="233">
        <v>44166</v>
      </c>
      <c r="I5" s="233">
        <v>44197</v>
      </c>
      <c r="J5" s="233">
        <v>44228</v>
      </c>
      <c r="K5" s="233">
        <v>44256</v>
      </c>
      <c r="L5" s="233">
        <v>44287</v>
      </c>
      <c r="M5" s="734"/>
    </row>
    <row r="6" spans="1:13" ht="24" customHeight="1" thickTop="1">
      <c r="A6" s="235" t="s">
        <v>115</v>
      </c>
      <c r="B6" s="332"/>
      <c r="C6" s="332"/>
      <c r="D6" s="332"/>
      <c r="E6" s="332"/>
      <c r="F6" s="332"/>
      <c r="G6" s="332"/>
      <c r="H6" s="332"/>
      <c r="I6" s="332"/>
      <c r="J6" s="332"/>
      <c r="K6" s="332"/>
      <c r="L6" s="332"/>
      <c r="M6" s="457">
        <f>SUM(B6:L6)</f>
        <v>0</v>
      </c>
    </row>
    <row r="7" spans="1:13" ht="24" customHeight="1">
      <c r="A7" s="235" t="s">
        <v>116</v>
      </c>
      <c r="B7" s="332"/>
      <c r="C7" s="332"/>
      <c r="D7" s="332"/>
      <c r="E7" s="332"/>
      <c r="F7" s="332"/>
      <c r="G7" s="332"/>
      <c r="H7" s="332"/>
      <c r="I7" s="332"/>
      <c r="J7" s="332"/>
      <c r="K7" s="332"/>
      <c r="L7" s="332"/>
      <c r="M7" s="457">
        <f>SUM(B7:L7)</f>
        <v>0</v>
      </c>
    </row>
    <row r="8" spans="1:13" ht="24" customHeight="1">
      <c r="A8" s="236" t="s">
        <v>117</v>
      </c>
      <c r="B8" s="332"/>
      <c r="C8" s="332"/>
      <c r="D8" s="332"/>
      <c r="E8" s="332"/>
      <c r="F8" s="332"/>
      <c r="G8" s="332"/>
      <c r="H8" s="332"/>
      <c r="I8" s="332"/>
      <c r="J8" s="332"/>
      <c r="K8" s="332"/>
      <c r="L8" s="332"/>
      <c r="M8" s="457">
        <f t="shared" ref="M8:M13" si="0">SUM(B8:L8)</f>
        <v>0</v>
      </c>
    </row>
    <row r="9" spans="1:13" ht="24" customHeight="1">
      <c r="A9" s="236" t="s">
        <v>118</v>
      </c>
      <c r="B9" s="332"/>
      <c r="C9" s="332"/>
      <c r="D9" s="332"/>
      <c r="E9" s="332"/>
      <c r="F9" s="332"/>
      <c r="G9" s="332"/>
      <c r="H9" s="332"/>
      <c r="I9" s="332"/>
      <c r="J9" s="332"/>
      <c r="K9" s="332"/>
      <c r="L9" s="332"/>
      <c r="M9" s="457">
        <f t="shared" si="0"/>
        <v>0</v>
      </c>
    </row>
    <row r="10" spans="1:13" ht="24" customHeight="1">
      <c r="A10" s="235" t="s">
        <v>119</v>
      </c>
      <c r="B10" s="332"/>
      <c r="C10" s="332"/>
      <c r="D10" s="332"/>
      <c r="E10" s="332"/>
      <c r="F10" s="332"/>
      <c r="G10" s="332"/>
      <c r="H10" s="332"/>
      <c r="I10" s="332"/>
      <c r="J10" s="332"/>
      <c r="K10" s="332"/>
      <c r="L10" s="332"/>
      <c r="M10" s="457">
        <f t="shared" si="0"/>
        <v>0</v>
      </c>
    </row>
    <row r="11" spans="1:13" ht="24" customHeight="1">
      <c r="A11" s="236" t="s">
        <v>120</v>
      </c>
      <c r="B11" s="332"/>
      <c r="C11" s="332"/>
      <c r="D11" s="332"/>
      <c r="E11" s="332"/>
      <c r="F11" s="332"/>
      <c r="G11" s="332"/>
      <c r="H11" s="332"/>
      <c r="I11" s="332"/>
      <c r="J11" s="332"/>
      <c r="K11" s="332"/>
      <c r="L11" s="332"/>
      <c r="M11" s="457">
        <f t="shared" si="0"/>
        <v>0</v>
      </c>
    </row>
    <row r="12" spans="1:13" ht="24" customHeight="1">
      <c r="A12" s="235" t="s">
        <v>121</v>
      </c>
      <c r="B12" s="332"/>
      <c r="C12" s="332"/>
      <c r="D12" s="332"/>
      <c r="E12" s="332"/>
      <c r="F12" s="332"/>
      <c r="G12" s="332"/>
      <c r="H12" s="332"/>
      <c r="I12" s="332"/>
      <c r="J12" s="332"/>
      <c r="K12" s="332"/>
      <c r="L12" s="332"/>
      <c r="M12" s="457">
        <f t="shared" si="0"/>
        <v>0</v>
      </c>
    </row>
    <row r="13" spans="1:13" ht="24" customHeight="1" thickBot="1">
      <c r="A13" s="327" t="s">
        <v>122</v>
      </c>
      <c r="B13" s="333"/>
      <c r="C13" s="333"/>
      <c r="D13" s="333"/>
      <c r="E13" s="333"/>
      <c r="F13" s="333"/>
      <c r="G13" s="333"/>
      <c r="H13" s="333"/>
      <c r="I13" s="333"/>
      <c r="J13" s="333"/>
      <c r="K13" s="333"/>
      <c r="L13" s="333"/>
      <c r="M13" s="458">
        <f t="shared" si="0"/>
        <v>0</v>
      </c>
    </row>
    <row r="14" spans="1:13" ht="30" customHeight="1">
      <c r="A14" s="469"/>
      <c r="B14" s="469"/>
      <c r="C14" s="469"/>
      <c r="D14" s="469"/>
      <c r="E14" s="469"/>
      <c r="F14" s="469"/>
      <c r="G14" s="469"/>
      <c r="H14" s="469"/>
      <c r="I14" s="738" t="s">
        <v>123</v>
      </c>
      <c r="J14" s="739"/>
      <c r="K14" s="739"/>
      <c r="L14" s="740"/>
      <c r="M14" s="237">
        <f>SUM(M6:M13)</f>
        <v>0</v>
      </c>
    </row>
    <row r="16" spans="1:13" ht="60" customHeight="1">
      <c r="A16" s="731"/>
      <c r="B16" s="731"/>
      <c r="C16" s="731"/>
      <c r="D16" s="731"/>
      <c r="E16" s="731"/>
      <c r="F16" s="731"/>
      <c r="G16" s="731"/>
      <c r="H16" s="731"/>
      <c r="I16" s="731"/>
      <c r="J16" s="731"/>
      <c r="K16" s="731"/>
      <c r="L16" s="731"/>
      <c r="M16" s="731"/>
    </row>
  </sheetData>
  <mergeCells count="6">
    <mergeCell ref="A16:M16"/>
    <mergeCell ref="A2:M2"/>
    <mergeCell ref="A4:A5"/>
    <mergeCell ref="B4:L4"/>
    <mergeCell ref="I14:L14"/>
    <mergeCell ref="M4:M5"/>
  </mergeCells>
  <phoneticPr fontId="1"/>
  <pageMargins left="0.70866141732283472" right="0.70866141732283472" top="0.74803149606299213" bottom="0.74803149606299213" header="0.31496062992125984" footer="0.31496062992125984"/>
  <pageSetup paperSize="9" scale="82" orientation="landscape" horizontalDpi="300" verticalDpi="300" r:id="rId1"/>
  <headerFooter>
    <oddHeader>&amp;R(2023年10月版)</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0"/>
  <sheetViews>
    <sheetView view="pageBreakPreview" topLeftCell="A27" zoomScale="115" zoomScaleNormal="100" zoomScaleSheetLayoutView="115" workbookViewId="0">
      <selection activeCell="B12" sqref="B12"/>
    </sheetView>
  </sheetViews>
  <sheetFormatPr defaultColWidth="9" defaultRowHeight="14.1"/>
  <cols>
    <col min="1" max="1" width="8.625" style="238" customWidth="1"/>
    <col min="2" max="2" width="26.625" style="238" customWidth="1"/>
    <col min="3" max="3" width="15" style="238" customWidth="1"/>
    <col min="4" max="6" width="13.625" style="238" customWidth="1"/>
    <col min="7" max="7" width="24.625" style="238" customWidth="1"/>
    <col min="8" max="8" width="6.125" style="238" customWidth="1"/>
    <col min="9" max="16384" width="9" style="238"/>
  </cols>
  <sheetData>
    <row r="1" spans="1:7" ht="18" customHeight="1">
      <c r="G1" s="232" t="s">
        <v>124</v>
      </c>
    </row>
    <row r="2" spans="1:7" ht="30" customHeight="1">
      <c r="A2" s="747" t="s">
        <v>125</v>
      </c>
      <c r="B2" s="747"/>
      <c r="C2" s="747"/>
      <c r="D2" s="747"/>
      <c r="E2" s="747"/>
      <c r="F2" s="747"/>
      <c r="G2" s="747"/>
    </row>
    <row r="3" spans="1:7" ht="30" customHeight="1" thickBot="1">
      <c r="A3" s="359" t="s">
        <v>126</v>
      </c>
      <c r="B3" s="360"/>
      <c r="C3" s="360"/>
      <c r="D3" s="266"/>
      <c r="E3" s="266"/>
      <c r="F3" s="266"/>
      <c r="G3" s="265">
        <f>A6</f>
        <v>43832</v>
      </c>
    </row>
    <row r="4" spans="1:7" ht="18" customHeight="1">
      <c r="A4" s="748" t="s">
        <v>127</v>
      </c>
      <c r="B4" s="750" t="s">
        <v>128</v>
      </c>
      <c r="C4" s="752" t="s">
        <v>129</v>
      </c>
      <c r="D4" s="754" t="s">
        <v>130</v>
      </c>
      <c r="E4" s="755"/>
      <c r="F4" s="756"/>
      <c r="G4" s="757" t="s">
        <v>131</v>
      </c>
    </row>
    <row r="5" spans="1:7" ht="18" customHeight="1" thickBot="1">
      <c r="A5" s="749"/>
      <c r="B5" s="751"/>
      <c r="C5" s="753"/>
      <c r="D5" s="264" t="s">
        <v>132</v>
      </c>
      <c r="E5" s="263" t="s">
        <v>133</v>
      </c>
      <c r="F5" s="262" t="s">
        <v>134</v>
      </c>
      <c r="G5" s="758"/>
    </row>
    <row r="6" spans="1:7" ht="24" customHeight="1" thickTop="1">
      <c r="A6" s="334">
        <v>43832</v>
      </c>
      <c r="B6" s="335"/>
      <c r="C6" s="336"/>
      <c r="D6" s="337"/>
      <c r="E6" s="338"/>
      <c r="F6" s="339"/>
      <c r="G6" s="340"/>
    </row>
    <row r="7" spans="1:7" ht="24" customHeight="1">
      <c r="A7" s="334">
        <v>43832</v>
      </c>
      <c r="B7" s="341"/>
      <c r="C7" s="342"/>
      <c r="D7" s="343"/>
      <c r="E7" s="344"/>
      <c r="F7" s="345"/>
      <c r="G7" s="346"/>
    </row>
    <row r="8" spans="1:7" ht="24" customHeight="1">
      <c r="A8" s="334">
        <v>43834</v>
      </c>
      <c r="B8" s="341"/>
      <c r="C8" s="342"/>
      <c r="D8" s="343"/>
      <c r="E8" s="344"/>
      <c r="F8" s="345"/>
      <c r="G8" s="346"/>
    </row>
    <row r="9" spans="1:7" ht="24" customHeight="1">
      <c r="A9" s="347"/>
      <c r="B9" s="341"/>
      <c r="C9" s="348"/>
      <c r="D9" s="343"/>
      <c r="E9" s="344"/>
      <c r="F9" s="345"/>
      <c r="G9" s="346"/>
    </row>
    <row r="10" spans="1:7" ht="24" customHeight="1">
      <c r="A10" s="347"/>
      <c r="B10" s="341"/>
      <c r="C10" s="348"/>
      <c r="D10" s="343"/>
      <c r="E10" s="344"/>
      <c r="F10" s="345"/>
      <c r="G10" s="346"/>
    </row>
    <row r="11" spans="1:7" ht="24" customHeight="1">
      <c r="A11" s="347"/>
      <c r="B11" s="341"/>
      <c r="C11" s="348"/>
      <c r="D11" s="343"/>
      <c r="E11" s="344"/>
      <c r="F11" s="345"/>
      <c r="G11" s="346"/>
    </row>
    <row r="12" spans="1:7" ht="24" customHeight="1">
      <c r="A12" s="347"/>
      <c r="B12" s="341"/>
      <c r="C12" s="348"/>
      <c r="D12" s="343"/>
      <c r="E12" s="344"/>
      <c r="F12" s="345"/>
      <c r="G12" s="346"/>
    </row>
    <row r="13" spans="1:7" ht="24" customHeight="1">
      <c r="A13" s="347"/>
      <c r="B13" s="341"/>
      <c r="C13" s="348"/>
      <c r="D13" s="343"/>
      <c r="E13" s="344"/>
      <c r="F13" s="345"/>
      <c r="G13" s="346"/>
    </row>
    <row r="14" spans="1:7" ht="24" customHeight="1">
      <c r="A14" s="347"/>
      <c r="B14" s="341"/>
      <c r="C14" s="348"/>
      <c r="D14" s="343"/>
      <c r="E14" s="344"/>
      <c r="F14" s="345"/>
      <c r="G14" s="346"/>
    </row>
    <row r="15" spans="1:7" ht="24" customHeight="1">
      <c r="A15" s="347"/>
      <c r="B15" s="341"/>
      <c r="C15" s="348"/>
      <c r="D15" s="343"/>
      <c r="E15" s="344"/>
      <c r="F15" s="345"/>
      <c r="G15" s="346"/>
    </row>
    <row r="16" spans="1:7" ht="24" customHeight="1">
      <c r="A16" s="347"/>
      <c r="B16" s="341"/>
      <c r="C16" s="342"/>
      <c r="D16" s="343"/>
      <c r="E16" s="344"/>
      <c r="F16" s="345"/>
      <c r="G16" s="346"/>
    </row>
    <row r="17" spans="1:7" ht="24" customHeight="1">
      <c r="A17" s="347"/>
      <c r="B17" s="341"/>
      <c r="C17" s="342"/>
      <c r="D17" s="343"/>
      <c r="E17" s="344"/>
      <c r="F17" s="345"/>
      <c r="G17" s="346"/>
    </row>
    <row r="18" spans="1:7" ht="24" customHeight="1">
      <c r="A18" s="347"/>
      <c r="B18" s="341"/>
      <c r="C18" s="342"/>
      <c r="D18" s="343"/>
      <c r="E18" s="344"/>
      <c r="F18" s="345"/>
      <c r="G18" s="346"/>
    </row>
    <row r="19" spans="1:7" ht="24" customHeight="1">
      <c r="A19" s="347"/>
      <c r="B19" s="341"/>
      <c r="C19" s="342"/>
      <c r="D19" s="343"/>
      <c r="E19" s="344"/>
      <c r="F19" s="345"/>
      <c r="G19" s="346"/>
    </row>
    <row r="20" spans="1:7" ht="24" customHeight="1">
      <c r="A20" s="347"/>
      <c r="B20" s="341"/>
      <c r="C20" s="348"/>
      <c r="D20" s="343"/>
      <c r="E20" s="344"/>
      <c r="F20" s="345"/>
      <c r="G20" s="346"/>
    </row>
    <row r="21" spans="1:7" ht="24" customHeight="1">
      <c r="A21" s="347"/>
      <c r="B21" s="341"/>
      <c r="C21" s="348"/>
      <c r="D21" s="343"/>
      <c r="E21" s="344"/>
      <c r="F21" s="345"/>
      <c r="G21" s="346"/>
    </row>
    <row r="22" spans="1:7" ht="24" customHeight="1">
      <c r="A22" s="347"/>
      <c r="B22" s="341"/>
      <c r="C22" s="348"/>
      <c r="D22" s="343"/>
      <c r="E22" s="344"/>
      <c r="F22" s="345"/>
      <c r="G22" s="346"/>
    </row>
    <row r="23" spans="1:7" ht="24" customHeight="1">
      <c r="A23" s="347"/>
      <c r="B23" s="341"/>
      <c r="C23" s="348"/>
      <c r="D23" s="343"/>
      <c r="E23" s="344"/>
      <c r="F23" s="345"/>
      <c r="G23" s="346"/>
    </row>
    <row r="24" spans="1:7" ht="24" customHeight="1">
      <c r="A24" s="347"/>
      <c r="B24" s="341"/>
      <c r="C24" s="348"/>
      <c r="D24" s="343"/>
      <c r="E24" s="344"/>
      <c r="F24" s="345"/>
      <c r="G24" s="346"/>
    </row>
    <row r="25" spans="1:7" ht="24" customHeight="1">
      <c r="A25" s="347"/>
      <c r="B25" s="341"/>
      <c r="C25" s="348"/>
      <c r="D25" s="343"/>
      <c r="E25" s="344"/>
      <c r="F25" s="345"/>
      <c r="G25" s="346"/>
    </row>
    <row r="26" spans="1:7" ht="24" customHeight="1">
      <c r="A26" s="347"/>
      <c r="B26" s="341"/>
      <c r="C26" s="348"/>
      <c r="D26" s="343"/>
      <c r="E26" s="344"/>
      <c r="F26" s="345"/>
      <c r="G26" s="346"/>
    </row>
    <row r="27" spans="1:7" ht="24" customHeight="1">
      <c r="A27" s="347"/>
      <c r="B27" s="341"/>
      <c r="C27" s="348"/>
      <c r="D27" s="343"/>
      <c r="E27" s="344"/>
      <c r="F27" s="345"/>
      <c r="G27" s="346"/>
    </row>
    <row r="28" spans="1:7" ht="24" customHeight="1" thickBot="1">
      <c r="A28" s="349"/>
      <c r="B28" s="350"/>
      <c r="C28" s="351"/>
      <c r="D28" s="352"/>
      <c r="E28" s="353"/>
      <c r="F28" s="354"/>
      <c r="G28" s="355"/>
    </row>
    <row r="29" spans="1:7" ht="14.45" thickTop="1">
      <c r="A29" s="261" t="s">
        <v>135</v>
      </c>
      <c r="B29" s="260"/>
      <c r="C29" s="259"/>
      <c r="D29" s="258">
        <f>SUM(D6:D28)</f>
        <v>0</v>
      </c>
      <c r="E29" s="257">
        <f>SUM(E6:E28)</f>
        <v>0</v>
      </c>
      <c r="F29" s="256">
        <f>SUM(F6:F28)</f>
        <v>0</v>
      </c>
      <c r="G29" s="255"/>
    </row>
    <row r="30" spans="1:7" ht="30" customHeight="1">
      <c r="A30" s="759" t="s">
        <v>136</v>
      </c>
      <c r="B30" s="760"/>
      <c r="C30" s="761"/>
      <c r="D30" s="254">
        <f>ROUNDDOWN(D29*E33,0)</f>
        <v>0</v>
      </c>
      <c r="E30" s="253">
        <f>ROUNDDOWN(E29*E34,0)</f>
        <v>0</v>
      </c>
      <c r="F30" s="252"/>
      <c r="G30" s="251"/>
    </row>
    <row r="31" spans="1:7" ht="30" customHeight="1">
      <c r="A31" s="762" t="s">
        <v>137</v>
      </c>
      <c r="B31" s="763"/>
      <c r="C31" s="764"/>
      <c r="D31" s="742">
        <f>D30+E30+F29</f>
        <v>0</v>
      </c>
      <c r="E31" s="743"/>
      <c r="F31" s="744"/>
      <c r="G31" s="250"/>
    </row>
    <row r="32" spans="1:7" ht="16.5" customHeight="1">
      <c r="A32" s="249"/>
      <c r="B32" s="249"/>
      <c r="C32" s="249"/>
      <c r="D32" s="248"/>
      <c r="E32" s="248"/>
      <c r="F32" s="248"/>
      <c r="G32" s="247"/>
    </row>
    <row r="33" spans="1:7" s="239" customFormat="1" ht="18" customHeight="1">
      <c r="A33" s="240"/>
      <c r="B33" s="245">
        <v>1</v>
      </c>
      <c r="C33" s="246" t="str">
        <f>D5</f>
        <v>US$</v>
      </c>
      <c r="D33" s="244" t="s">
        <v>138</v>
      </c>
      <c r="E33" s="356"/>
      <c r="F33" s="243" t="s">
        <v>139</v>
      </c>
      <c r="G33" s="242" t="s">
        <v>140</v>
      </c>
    </row>
    <row r="34" spans="1:7" s="239" customFormat="1" ht="18" customHeight="1">
      <c r="A34" s="240"/>
      <c r="B34" s="245">
        <v>1</v>
      </c>
      <c r="C34" s="358" t="str">
        <f>E5</f>
        <v>現地通貨注４</v>
      </c>
      <c r="D34" s="244" t="s">
        <v>138</v>
      </c>
      <c r="E34" s="357"/>
      <c r="F34" s="243" t="s">
        <v>139</v>
      </c>
      <c r="G34" s="242" t="s">
        <v>141</v>
      </c>
    </row>
    <row r="35" spans="1:7" s="239" customFormat="1" ht="18" customHeight="1">
      <c r="A35" s="240"/>
      <c r="B35" s="240"/>
      <c r="C35" s="241"/>
      <c r="D35" s="240"/>
      <c r="E35" s="240"/>
      <c r="F35" s="241"/>
      <c r="G35" s="240"/>
    </row>
    <row r="36" spans="1:7" s="239" customFormat="1" ht="18" customHeight="1">
      <c r="A36" s="240"/>
      <c r="B36" s="240"/>
      <c r="C36" s="240"/>
      <c r="D36" s="240"/>
      <c r="E36" s="240"/>
      <c r="F36" s="240"/>
      <c r="G36" s="240"/>
    </row>
    <row r="37" spans="1:7" s="239" customFormat="1" ht="70.5" customHeight="1">
      <c r="A37" s="745" t="s">
        <v>142</v>
      </c>
      <c r="B37" s="746"/>
      <c r="C37" s="746"/>
      <c r="D37" s="746"/>
      <c r="E37" s="746"/>
      <c r="F37" s="746"/>
      <c r="G37" s="746"/>
    </row>
    <row r="38" spans="1:7" s="239" customFormat="1" ht="18" customHeight="1"/>
    <row r="39" spans="1:7" ht="18" customHeight="1"/>
    <row r="40" spans="1:7" ht="18" customHeight="1"/>
  </sheetData>
  <mergeCells count="10">
    <mergeCell ref="D31:F31"/>
    <mergeCell ref="A37:G37"/>
    <mergeCell ref="A2:G2"/>
    <mergeCell ref="A4:A5"/>
    <mergeCell ref="B4:B5"/>
    <mergeCell ref="C4:C5"/>
    <mergeCell ref="D4:F4"/>
    <mergeCell ref="G4:G5"/>
    <mergeCell ref="A30:C30"/>
    <mergeCell ref="A31:C31"/>
  </mergeCells>
  <phoneticPr fontId="1"/>
  <dataValidations count="1">
    <dataValidation type="list" allowBlank="1" showInputMessage="1" showErrorMessage="1" sqref="G34" xr:uid="{00000000-0002-0000-0900-000000000000}">
      <formula1>"JICA指定レート,OANDAレート,その他のレート"</formula1>
    </dataValidation>
  </dataValidations>
  <pageMargins left="0.70866141732283472" right="0.70866141732283472" top="0.74803149606299213" bottom="0.74803149606299213" header="0.31496062992125984" footer="0.31496062992125984"/>
  <pageSetup paperSize="9" scale="54" orientation="landscape" horizontalDpi="300" verticalDpi="300" r:id="rId1"/>
  <headerFooter>
    <oddHeader>&amp;R(2023年10月版)</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JICA</dc:creator>
  <cp:keywords/>
  <dc:description/>
  <cp:lastModifiedBy>Kawashima, Junya[川嶋 潤哉]</cp:lastModifiedBy>
  <cp:revision/>
  <dcterms:created xsi:type="dcterms:W3CDTF">2014-01-24T12:27:45Z</dcterms:created>
  <dcterms:modified xsi:type="dcterms:W3CDTF">2026-07-24T02:08:15Z</dcterms:modified>
  <cp:category/>
  <cp:contentStatus/>
</cp:coreProperties>
</file>